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n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/>
  <bookViews>
    <workbookView xWindow="0" yWindow="120" windowWidth="15600" windowHeight="11640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<sst xmlns="http://schemas.openxmlformats.org/spreadsheetml/2006/main" count="554" uniqueCount="36">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</sst>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customXml" Target="../customXml/item2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2.xml" Id="rId2" /><Relationship Type="http://schemas.openxmlformats.org/officeDocument/2006/relationships/calcChain" Target="calcChain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47">
        <v>2012</v>
      </c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40903</v>
      </c>
      <c r="D4" s="10">
        <f>IF(DAY(JanSun1)=1,JanSun1-5,JanSun1+2)</f>
        <v>40904</v>
      </c>
      <c r="E4" s="10">
        <f>IF(DAY(JanSun1)=1,JanSun1-4,JanSun1+3)</f>
        <v>40905</v>
      </c>
      <c r="F4" s="10">
        <f>IF(DAY(JanSun1)=1,JanSun1-3,JanSun1+4)</f>
        <v>40906</v>
      </c>
      <c r="G4" s="10">
        <f>IF(DAY(JanSun1)=1,JanSun1-2,JanSun1+5)</f>
        <v>40907</v>
      </c>
      <c r="H4" s="10">
        <f>IF(DAY(JanSun1)=1,JanSun1-1,JanSun1+6)</f>
        <v>40908</v>
      </c>
      <c r="I4" s="10">
        <f>IF(DAY(JanSun1)=1,JanSun1,JanSun1+7)</f>
        <v>40909</v>
      </c>
      <c r="J4" s="5"/>
      <c r="K4" s="44" t="s">
        <v>7</v>
      </c>
      <c r="L4" s="16">
        <v>3</v>
      </c>
      <c r="M4" s="45" t="s">
        <v>5</v>
      </c>
      <c r="N4" s="46"/>
    </row>
    <row r="5" spans="1:14" ht="18" customHeight="1" x14ac:dyDescent="0.2">
      <c r="A5" s="4"/>
      <c r="B5" s="67"/>
      <c r="C5" s="10">
        <f>IF(DAY(JanSun1)=1,JanSun1+1,JanSun1+8)</f>
        <v>40910</v>
      </c>
      <c r="D5" s="10">
        <f>IF(DAY(JanSun1)=1,JanSun1+2,JanSun1+9)</f>
        <v>40911</v>
      </c>
      <c r="E5" s="10">
        <f>IF(DAY(JanSun1)=1,JanSun1+3,JanSun1+10)</f>
        <v>40912</v>
      </c>
      <c r="F5" s="10">
        <f>IF(DAY(JanSun1)=1,JanSun1+4,JanSun1+11)</f>
        <v>40913</v>
      </c>
      <c r="G5" s="10">
        <f>IF(DAY(JanSun1)=1,JanSun1+5,JanSun1+12)</f>
        <v>40914</v>
      </c>
      <c r="H5" s="10">
        <f>IF(DAY(JanSun1)=1,JanSun1+6,JanSun1+13)</f>
        <v>40915</v>
      </c>
      <c r="I5" s="10">
        <f>IF(DAY(JanSun1)=1,JanSun1+7,JanSun1+14)</f>
        <v>40916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40917</v>
      </c>
      <c r="D6" s="10">
        <f>IF(DAY(JanSun1)=1,JanSun1+9,JanSun1+16)</f>
        <v>40918</v>
      </c>
      <c r="E6" s="10">
        <f>IF(DAY(JanSun1)=1,JanSun1+10,JanSun1+17)</f>
        <v>40919</v>
      </c>
      <c r="F6" s="10">
        <f>IF(DAY(JanSun1)=1,JanSun1+11,JanSun1+18)</f>
        <v>40920</v>
      </c>
      <c r="G6" s="10">
        <f>IF(DAY(JanSun1)=1,JanSun1+12,JanSun1+19)</f>
        <v>40921</v>
      </c>
      <c r="H6" s="10">
        <f>IF(DAY(JanSun1)=1,JanSun1+13,JanSun1+20)</f>
        <v>40922</v>
      </c>
      <c r="I6" s="10">
        <f>IF(DAY(JanSun1)=1,JanSun1+14,JanSun1+21)</f>
        <v>40923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40924</v>
      </c>
      <c r="D7" s="10">
        <f>IF(DAY(JanSun1)=1,JanSun1+16,JanSun1+23)</f>
        <v>40925</v>
      </c>
      <c r="E7" s="10">
        <f>IF(DAY(JanSun1)=1,JanSun1+17,JanSun1+24)</f>
        <v>40926</v>
      </c>
      <c r="F7" s="10">
        <f>IF(DAY(JanSun1)=1,JanSun1+18,JanSun1+25)</f>
        <v>40927</v>
      </c>
      <c r="G7" s="10">
        <f>IF(DAY(JanSun1)=1,JanSun1+19,JanSun1+26)</f>
        <v>40928</v>
      </c>
      <c r="H7" s="10">
        <f>IF(DAY(JanSun1)=1,JanSun1+20,JanSun1+27)</f>
        <v>40929</v>
      </c>
      <c r="I7" s="10">
        <f>IF(DAY(JanSun1)=1,JanSun1+21,JanSun1+28)</f>
        <v>40930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40931</v>
      </c>
      <c r="D8" s="10">
        <f>IF(DAY(JanSun1)=1,JanSun1+23,JanSun1+30)</f>
        <v>40932</v>
      </c>
      <c r="E8" s="10">
        <f>IF(DAY(JanSun1)=1,JanSun1+24,JanSun1+31)</f>
        <v>40933</v>
      </c>
      <c r="F8" s="10">
        <f>IF(DAY(JanSun1)=1,JanSun1+25,JanSun1+32)</f>
        <v>40934</v>
      </c>
      <c r="G8" s="10">
        <f>IF(DAY(JanSun1)=1,JanSun1+26,JanSun1+33)</f>
        <v>40935</v>
      </c>
      <c r="H8" s="10">
        <f>IF(DAY(JanSun1)=1,JanSun1+27,JanSun1+34)</f>
        <v>40936</v>
      </c>
      <c r="I8" s="10">
        <f>IF(DAY(JanSun1)=1,JanSun1+28,JanSun1+35)</f>
        <v>40937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40938</v>
      </c>
      <c r="D9" s="10">
        <f>IF(DAY(JanSun1)=1,JanSun1+30,JanSun1+37)</f>
        <v>40939</v>
      </c>
      <c r="E9" s="10">
        <f>IF(DAY(JanSun1)=1,JanSun1+31,JanSun1+38)</f>
        <v>40940</v>
      </c>
      <c r="F9" s="10">
        <f>IF(DAY(JanSun1)=1,JanSun1+32,JanSun1+39)</f>
        <v>40941</v>
      </c>
      <c r="G9" s="10">
        <f>IF(DAY(JanSun1)=1,JanSun1+33,JanSun1+40)</f>
        <v>40942</v>
      </c>
      <c r="H9" s="10">
        <f>IF(DAY(JanSun1)=1,JanSun1+34,JanSun1+41)</f>
        <v>40943</v>
      </c>
      <c r="I9" s="10">
        <f>IF(DAY(JanSun1)=1,JanSun1+35,JanSun1+42)</f>
        <v>40944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>
        <v>18</v>
      </c>
      <c r="M10" s="33" t="s">
        <v>6</v>
      </c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41183</v>
      </c>
      <c r="D4" s="10">
        <f>IF(DAY(OctSun1)=1,OctSun1-5,OctSun1+2)</f>
        <v>41184</v>
      </c>
      <c r="E4" s="10">
        <f>IF(DAY(OctSun1)=1,OctSun1-4,OctSun1+3)</f>
        <v>41185</v>
      </c>
      <c r="F4" s="10">
        <f>IF(DAY(OctSun1)=1,OctSun1-3,OctSun1+4)</f>
        <v>41186</v>
      </c>
      <c r="G4" s="10">
        <f>IF(DAY(OctSun1)=1,OctSun1-2,OctSun1+5)</f>
        <v>41187</v>
      </c>
      <c r="H4" s="10">
        <f>IF(DAY(OctSun1)=1,OctSun1-1,OctSun1+6)</f>
        <v>41188</v>
      </c>
      <c r="I4" s="10">
        <f>IF(DAY(OctSun1)=1,OctSun1,OctSun1+7)</f>
        <v>41189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41190</v>
      </c>
      <c r="D5" s="10">
        <f>IF(DAY(OctSun1)=1,OctSun1+2,OctSun1+9)</f>
        <v>41191</v>
      </c>
      <c r="E5" s="10">
        <f>IF(DAY(OctSun1)=1,OctSun1+3,OctSun1+10)</f>
        <v>41192</v>
      </c>
      <c r="F5" s="10">
        <f>IF(DAY(OctSun1)=1,OctSun1+4,OctSun1+11)</f>
        <v>41193</v>
      </c>
      <c r="G5" s="10">
        <f>IF(DAY(OctSun1)=1,OctSun1+5,OctSun1+12)</f>
        <v>41194</v>
      </c>
      <c r="H5" s="10">
        <f>IF(DAY(OctSun1)=1,OctSun1+6,OctSun1+13)</f>
        <v>41195</v>
      </c>
      <c r="I5" s="10">
        <f>IF(DAY(OctSun1)=1,OctSun1+7,OctSun1+14)</f>
        <v>41196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41197</v>
      </c>
      <c r="D6" s="10">
        <f>IF(DAY(OctSun1)=1,OctSun1+9,OctSun1+16)</f>
        <v>41198</v>
      </c>
      <c r="E6" s="10">
        <f>IF(DAY(OctSun1)=1,OctSun1+10,OctSun1+17)</f>
        <v>41199</v>
      </c>
      <c r="F6" s="10">
        <f>IF(DAY(OctSun1)=1,OctSun1+11,OctSun1+18)</f>
        <v>41200</v>
      </c>
      <c r="G6" s="10">
        <f>IF(DAY(OctSun1)=1,OctSun1+12,OctSun1+19)</f>
        <v>41201</v>
      </c>
      <c r="H6" s="10">
        <f>IF(DAY(OctSun1)=1,OctSun1+13,OctSun1+20)</f>
        <v>41202</v>
      </c>
      <c r="I6" s="10">
        <f>IF(DAY(OctSun1)=1,OctSun1+14,OctSun1+21)</f>
        <v>41203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41204</v>
      </c>
      <c r="D7" s="10">
        <f>IF(DAY(OctSun1)=1,OctSun1+16,OctSun1+23)</f>
        <v>41205</v>
      </c>
      <c r="E7" s="10">
        <f>IF(DAY(OctSun1)=1,OctSun1+17,OctSun1+24)</f>
        <v>41206</v>
      </c>
      <c r="F7" s="10">
        <f>IF(DAY(OctSun1)=1,OctSun1+18,OctSun1+25)</f>
        <v>41207</v>
      </c>
      <c r="G7" s="10">
        <f>IF(DAY(OctSun1)=1,OctSun1+19,OctSun1+26)</f>
        <v>41208</v>
      </c>
      <c r="H7" s="10">
        <f>IF(DAY(OctSun1)=1,OctSun1+20,OctSun1+27)</f>
        <v>41209</v>
      </c>
      <c r="I7" s="10">
        <f>IF(DAY(OctSun1)=1,OctSun1+21,OctSun1+28)</f>
        <v>41210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41211</v>
      </c>
      <c r="D8" s="10">
        <f>IF(DAY(OctSun1)=1,OctSun1+23,OctSun1+30)</f>
        <v>41212</v>
      </c>
      <c r="E8" s="10">
        <f>IF(DAY(OctSun1)=1,OctSun1+24,OctSun1+31)</f>
        <v>41213</v>
      </c>
      <c r="F8" s="10">
        <f>IF(DAY(OctSun1)=1,OctSun1+25,OctSun1+32)</f>
        <v>41214</v>
      </c>
      <c r="G8" s="10">
        <f>IF(DAY(OctSun1)=1,OctSun1+26,OctSun1+33)</f>
        <v>41215</v>
      </c>
      <c r="H8" s="10">
        <f>IF(DAY(OctSun1)=1,OctSun1+27,OctSun1+34)</f>
        <v>41216</v>
      </c>
      <c r="I8" s="10">
        <f>IF(DAY(OctSun1)=1,OctSun1+28,OctSun1+35)</f>
        <v>41217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41218</v>
      </c>
      <c r="D9" s="10">
        <f>IF(DAY(OctSun1)=1,OctSun1+30,OctSun1+37)</f>
        <v>41219</v>
      </c>
      <c r="E9" s="10">
        <f>IF(DAY(OctSun1)=1,OctSun1+31,OctSun1+38)</f>
        <v>41220</v>
      </c>
      <c r="F9" s="10">
        <f>IF(DAY(OctSun1)=1,OctSun1+32,OctSun1+39)</f>
        <v>41221</v>
      </c>
      <c r="G9" s="10">
        <f>IF(DAY(OctSun1)=1,OctSun1+33,OctSun1+40)</f>
        <v>41222</v>
      </c>
      <c r="H9" s="10">
        <f>IF(DAY(OctSun1)=1,OctSun1+34,OctSun1+41)</f>
        <v>41223</v>
      </c>
      <c r="I9" s="10">
        <f>IF(DAY(OctSun1)=1,OctSun1+35,OctSun1+42)</f>
        <v>41224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41211</v>
      </c>
      <c r="D4" s="10">
        <f>IF(DAY(NovSun1)=1,NovSun1-5,NovSun1+2)</f>
        <v>41212</v>
      </c>
      <c r="E4" s="10">
        <f>IF(DAY(NovSun1)=1,NovSun1-4,NovSun1+3)</f>
        <v>41213</v>
      </c>
      <c r="F4" s="10">
        <f>IF(DAY(NovSun1)=1,NovSun1-3,NovSun1+4)</f>
        <v>41214</v>
      </c>
      <c r="G4" s="10">
        <f>IF(DAY(NovSun1)=1,NovSun1-2,NovSun1+5)</f>
        <v>41215</v>
      </c>
      <c r="H4" s="10">
        <f>IF(DAY(NovSun1)=1,NovSun1-1,NovSun1+6)</f>
        <v>41216</v>
      </c>
      <c r="I4" s="10">
        <f>IF(DAY(NovSun1)=1,NovSun1,NovSun1+7)</f>
        <v>41217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41218</v>
      </c>
      <c r="D5" s="10">
        <f>IF(DAY(NovSun1)=1,NovSun1+2,NovSun1+9)</f>
        <v>41219</v>
      </c>
      <c r="E5" s="10">
        <f>IF(DAY(NovSun1)=1,NovSun1+3,NovSun1+10)</f>
        <v>41220</v>
      </c>
      <c r="F5" s="10">
        <f>IF(DAY(NovSun1)=1,NovSun1+4,NovSun1+11)</f>
        <v>41221</v>
      </c>
      <c r="G5" s="10">
        <f>IF(DAY(NovSun1)=1,NovSun1+5,NovSun1+12)</f>
        <v>41222</v>
      </c>
      <c r="H5" s="10">
        <f>IF(DAY(NovSun1)=1,NovSun1+6,NovSun1+13)</f>
        <v>41223</v>
      </c>
      <c r="I5" s="10">
        <f>IF(DAY(NovSun1)=1,NovSun1+7,NovSun1+14)</f>
        <v>41224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41225</v>
      </c>
      <c r="D6" s="10">
        <f>IF(DAY(NovSun1)=1,NovSun1+9,NovSun1+16)</f>
        <v>41226</v>
      </c>
      <c r="E6" s="10">
        <f>IF(DAY(NovSun1)=1,NovSun1+10,NovSun1+17)</f>
        <v>41227</v>
      </c>
      <c r="F6" s="10">
        <f>IF(DAY(NovSun1)=1,NovSun1+11,NovSun1+18)</f>
        <v>41228</v>
      </c>
      <c r="G6" s="10">
        <f>IF(DAY(NovSun1)=1,NovSun1+12,NovSun1+19)</f>
        <v>41229</v>
      </c>
      <c r="H6" s="10">
        <f>IF(DAY(NovSun1)=1,NovSun1+13,NovSun1+20)</f>
        <v>41230</v>
      </c>
      <c r="I6" s="10">
        <f>IF(DAY(NovSun1)=1,NovSun1+14,NovSun1+21)</f>
        <v>41231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41232</v>
      </c>
      <c r="D7" s="10">
        <f>IF(DAY(NovSun1)=1,NovSun1+16,NovSun1+23)</f>
        <v>41233</v>
      </c>
      <c r="E7" s="10">
        <f>IF(DAY(NovSun1)=1,NovSun1+17,NovSun1+24)</f>
        <v>41234</v>
      </c>
      <c r="F7" s="10">
        <f>IF(DAY(NovSun1)=1,NovSun1+18,NovSun1+25)</f>
        <v>41235</v>
      </c>
      <c r="G7" s="10">
        <f>IF(DAY(NovSun1)=1,NovSun1+19,NovSun1+26)</f>
        <v>41236</v>
      </c>
      <c r="H7" s="10">
        <f>IF(DAY(NovSun1)=1,NovSun1+20,NovSun1+27)</f>
        <v>41237</v>
      </c>
      <c r="I7" s="10">
        <f>IF(DAY(NovSun1)=1,NovSun1+21,NovSun1+28)</f>
        <v>41238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41239</v>
      </c>
      <c r="D8" s="10">
        <f>IF(DAY(NovSun1)=1,NovSun1+23,NovSun1+30)</f>
        <v>41240</v>
      </c>
      <c r="E8" s="10">
        <f>IF(DAY(NovSun1)=1,NovSun1+24,NovSun1+31)</f>
        <v>41241</v>
      </c>
      <c r="F8" s="10">
        <f>IF(DAY(NovSun1)=1,NovSun1+25,NovSun1+32)</f>
        <v>41242</v>
      </c>
      <c r="G8" s="10">
        <f>IF(DAY(NovSun1)=1,NovSun1+26,NovSun1+33)</f>
        <v>41243</v>
      </c>
      <c r="H8" s="10">
        <f>IF(DAY(NovSun1)=1,NovSun1+27,NovSun1+34)</f>
        <v>41244</v>
      </c>
      <c r="I8" s="10">
        <f>IF(DAY(NovSun1)=1,NovSun1+28,NovSun1+35)</f>
        <v>41245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41246</v>
      </c>
      <c r="D9" s="10">
        <f>IF(DAY(NovSun1)=1,NovSun1+30,NovSun1+37)</f>
        <v>41247</v>
      </c>
      <c r="E9" s="10">
        <f>IF(DAY(NovSun1)=1,NovSun1+31,NovSun1+38)</f>
        <v>41248</v>
      </c>
      <c r="F9" s="10">
        <f>IF(DAY(NovSun1)=1,NovSun1+32,NovSun1+39)</f>
        <v>41249</v>
      </c>
      <c r="G9" s="10">
        <f>IF(DAY(NovSun1)=1,NovSun1+33,NovSun1+40)</f>
        <v>41250</v>
      </c>
      <c r="H9" s="10">
        <f>IF(DAY(NovSun1)=1,NovSun1+34,NovSun1+41)</f>
        <v>41251</v>
      </c>
      <c r="I9" s="10">
        <f>IF(DAY(NovSun1)=1,NovSun1+35,NovSun1+42)</f>
        <v>41252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41239</v>
      </c>
      <c r="D4" s="10">
        <f>IF(DAY(DecSun1)=1,DecSun1-5,DecSun1+2)</f>
        <v>41240</v>
      </c>
      <c r="E4" s="10">
        <f>IF(DAY(DecSun1)=1,DecSun1-4,DecSun1+3)</f>
        <v>41241</v>
      </c>
      <c r="F4" s="10">
        <f>IF(DAY(DecSun1)=1,DecSun1-3,DecSun1+4)</f>
        <v>41242</v>
      </c>
      <c r="G4" s="10">
        <f>IF(DAY(DecSun1)=1,DecSun1-2,DecSun1+5)</f>
        <v>41243</v>
      </c>
      <c r="H4" s="10">
        <f>IF(DAY(DecSun1)=1,DecSun1-1,DecSun1+6)</f>
        <v>41244</v>
      </c>
      <c r="I4" s="10">
        <f>IF(DAY(DecSun1)=1,DecSun1,DecSun1+7)</f>
        <v>41245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41246</v>
      </c>
      <c r="D5" s="10">
        <f>IF(DAY(DecSun1)=1,DecSun1+2,DecSun1+9)</f>
        <v>41247</v>
      </c>
      <c r="E5" s="10">
        <f>IF(DAY(DecSun1)=1,DecSun1+3,DecSun1+10)</f>
        <v>41248</v>
      </c>
      <c r="F5" s="10">
        <f>IF(DAY(DecSun1)=1,DecSun1+4,DecSun1+11)</f>
        <v>41249</v>
      </c>
      <c r="G5" s="10">
        <f>IF(DAY(DecSun1)=1,DecSun1+5,DecSun1+12)</f>
        <v>41250</v>
      </c>
      <c r="H5" s="10">
        <f>IF(DAY(DecSun1)=1,DecSun1+6,DecSun1+13)</f>
        <v>41251</v>
      </c>
      <c r="I5" s="10">
        <f>IF(DAY(DecSun1)=1,DecSun1+7,DecSun1+14)</f>
        <v>41252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41253</v>
      </c>
      <c r="D6" s="10">
        <f>IF(DAY(DecSun1)=1,DecSun1+9,DecSun1+16)</f>
        <v>41254</v>
      </c>
      <c r="E6" s="10">
        <f>IF(DAY(DecSun1)=1,DecSun1+10,DecSun1+17)</f>
        <v>41255</v>
      </c>
      <c r="F6" s="10">
        <f>IF(DAY(DecSun1)=1,DecSun1+11,DecSun1+18)</f>
        <v>41256</v>
      </c>
      <c r="G6" s="10">
        <f>IF(DAY(DecSun1)=1,DecSun1+12,DecSun1+19)</f>
        <v>41257</v>
      </c>
      <c r="H6" s="10">
        <f>IF(DAY(DecSun1)=1,DecSun1+13,DecSun1+20)</f>
        <v>41258</v>
      </c>
      <c r="I6" s="10">
        <f>IF(DAY(DecSun1)=1,DecSun1+14,DecSun1+21)</f>
        <v>41259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41260</v>
      </c>
      <c r="D7" s="10">
        <f>IF(DAY(DecSun1)=1,DecSun1+16,DecSun1+23)</f>
        <v>41261</v>
      </c>
      <c r="E7" s="10">
        <f>IF(DAY(DecSun1)=1,DecSun1+17,DecSun1+24)</f>
        <v>41262</v>
      </c>
      <c r="F7" s="10">
        <f>IF(DAY(DecSun1)=1,DecSun1+18,DecSun1+25)</f>
        <v>41263</v>
      </c>
      <c r="G7" s="10">
        <f>IF(DAY(DecSun1)=1,DecSun1+19,DecSun1+26)</f>
        <v>41264</v>
      </c>
      <c r="H7" s="10">
        <f>IF(DAY(DecSun1)=1,DecSun1+20,DecSun1+27)</f>
        <v>41265</v>
      </c>
      <c r="I7" s="10">
        <f>IF(DAY(DecSun1)=1,DecSun1+21,DecSun1+28)</f>
        <v>41266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41267</v>
      </c>
      <c r="D8" s="10">
        <f>IF(DAY(DecSun1)=1,DecSun1+23,DecSun1+30)</f>
        <v>41268</v>
      </c>
      <c r="E8" s="10">
        <f>IF(DAY(DecSun1)=1,DecSun1+24,DecSun1+31)</f>
        <v>41269</v>
      </c>
      <c r="F8" s="10">
        <f>IF(DAY(DecSun1)=1,DecSun1+25,DecSun1+32)</f>
        <v>41270</v>
      </c>
      <c r="G8" s="10">
        <f>IF(DAY(DecSun1)=1,DecSun1+26,DecSun1+33)</f>
        <v>41271</v>
      </c>
      <c r="H8" s="10">
        <f>IF(DAY(DecSun1)=1,DecSun1+27,DecSun1+34)</f>
        <v>41272</v>
      </c>
      <c r="I8" s="10">
        <f>IF(DAY(DecSun1)=1,DecSun1+28,DecSun1+35)</f>
        <v>41273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41274</v>
      </c>
      <c r="D9" s="10">
        <f>IF(DAY(DecSun1)=1,DecSun1+30,DecSun1+37)</f>
        <v>41275</v>
      </c>
      <c r="E9" s="10">
        <f>IF(DAY(DecSun1)=1,DecSun1+31,DecSun1+38)</f>
        <v>41276</v>
      </c>
      <c r="F9" s="10">
        <f>IF(DAY(DecSun1)=1,DecSun1+32,DecSun1+39)</f>
        <v>41277</v>
      </c>
      <c r="G9" s="10">
        <f>IF(DAY(DecSun1)=1,DecSun1+33,DecSun1+40)</f>
        <v>41278</v>
      </c>
      <c r="H9" s="10">
        <f>IF(DAY(DecSun1)=1,DecSun1+34,DecSun1+41)</f>
        <v>41279</v>
      </c>
      <c r="I9" s="10">
        <f>IF(DAY(DecSun1)=1,DecSun1+35,DecSun1+42)</f>
        <v>41280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40938</v>
      </c>
      <c r="D4" s="10">
        <f>IF(DAY(FebSun1)=1,FebSun1-5,FebSun1+2)</f>
        <v>40939</v>
      </c>
      <c r="E4" s="10">
        <f>IF(DAY(FebSun1)=1,FebSun1-4,FebSun1+3)</f>
        <v>40940</v>
      </c>
      <c r="F4" s="10">
        <f>IF(DAY(FebSun1)=1,FebSun1-3,FebSun1+4)</f>
        <v>40941</v>
      </c>
      <c r="G4" s="10">
        <f>IF(DAY(FebSun1)=1,FebSun1-2,FebSun1+5)</f>
        <v>40942</v>
      </c>
      <c r="H4" s="10">
        <f>IF(DAY(FebSun1)=1,FebSun1-1,FebSun1+6)</f>
        <v>40943</v>
      </c>
      <c r="I4" s="10">
        <f>IF(DAY(FebSun1)=1,FebSun1,FebSun1+7)</f>
        <v>40944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40945</v>
      </c>
      <c r="D5" s="10">
        <f>IF(DAY(FebSun1)=1,FebSun1+2,FebSun1+9)</f>
        <v>40946</v>
      </c>
      <c r="E5" s="10">
        <f>IF(DAY(FebSun1)=1,FebSun1+3,FebSun1+10)</f>
        <v>40947</v>
      </c>
      <c r="F5" s="10">
        <f>IF(DAY(FebSun1)=1,FebSun1+4,FebSun1+11)</f>
        <v>40948</v>
      </c>
      <c r="G5" s="10">
        <f>IF(DAY(FebSun1)=1,FebSun1+5,FebSun1+12)</f>
        <v>40949</v>
      </c>
      <c r="H5" s="10">
        <f>IF(DAY(FebSun1)=1,FebSun1+6,FebSun1+13)</f>
        <v>40950</v>
      </c>
      <c r="I5" s="10">
        <f>IF(DAY(FebSun1)=1,FebSun1+7,FebSun1+14)</f>
        <v>40951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40952</v>
      </c>
      <c r="D6" s="10">
        <f>IF(DAY(FebSun1)=1,FebSun1+9,FebSun1+16)</f>
        <v>40953</v>
      </c>
      <c r="E6" s="10">
        <f>IF(DAY(FebSun1)=1,FebSun1+10,FebSun1+17)</f>
        <v>40954</v>
      </c>
      <c r="F6" s="10">
        <f>IF(DAY(FebSun1)=1,FebSun1+11,FebSun1+18)</f>
        <v>40955</v>
      </c>
      <c r="G6" s="10">
        <f>IF(DAY(FebSun1)=1,FebSun1+12,FebSun1+19)</f>
        <v>40956</v>
      </c>
      <c r="H6" s="10">
        <f>IF(DAY(FebSun1)=1,FebSun1+13,FebSun1+20)</f>
        <v>40957</v>
      </c>
      <c r="I6" s="10">
        <f>IF(DAY(FebSun1)=1,FebSun1+14,FebSun1+21)</f>
        <v>40958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40959</v>
      </c>
      <c r="D7" s="10">
        <f>IF(DAY(FebSun1)=1,FebSun1+16,FebSun1+23)</f>
        <v>40960</v>
      </c>
      <c r="E7" s="10">
        <f>IF(DAY(FebSun1)=1,FebSun1+17,FebSun1+24)</f>
        <v>40961</v>
      </c>
      <c r="F7" s="10">
        <f>IF(DAY(FebSun1)=1,FebSun1+18,FebSun1+25)</f>
        <v>40962</v>
      </c>
      <c r="G7" s="10">
        <f>IF(DAY(FebSun1)=1,FebSun1+19,FebSun1+26)</f>
        <v>40963</v>
      </c>
      <c r="H7" s="10">
        <f>IF(DAY(FebSun1)=1,FebSun1+20,FebSun1+27)</f>
        <v>40964</v>
      </c>
      <c r="I7" s="10">
        <f>IF(DAY(FebSun1)=1,FebSun1+21,FebSun1+28)</f>
        <v>40965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40966</v>
      </c>
      <c r="D8" s="10">
        <f>IF(DAY(FebSun1)=1,FebSun1+23,FebSun1+30)</f>
        <v>40967</v>
      </c>
      <c r="E8" s="10">
        <f>IF(DAY(FebSun1)=1,FebSun1+24,FebSun1+31)</f>
        <v>40968</v>
      </c>
      <c r="F8" s="10">
        <f>IF(DAY(FebSun1)=1,FebSun1+25,FebSun1+32)</f>
        <v>40969</v>
      </c>
      <c r="G8" s="10">
        <f>IF(DAY(FebSun1)=1,FebSun1+26,FebSun1+33)</f>
        <v>40970</v>
      </c>
      <c r="H8" s="10">
        <f>IF(DAY(FebSun1)=1,FebSun1+27,FebSun1+34)</f>
        <v>40971</v>
      </c>
      <c r="I8" s="10">
        <f>IF(DAY(FebSun1)=1,FebSun1+28,FebSun1+35)</f>
        <v>40972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40973</v>
      </c>
      <c r="D9" s="10">
        <f>IF(DAY(FebSun1)=1,FebSun1+30,FebSun1+37)</f>
        <v>40974</v>
      </c>
      <c r="E9" s="10">
        <f>IF(DAY(FebSun1)=1,FebSun1+31,FebSun1+38)</f>
        <v>40975</v>
      </c>
      <c r="F9" s="10">
        <f>IF(DAY(FebSun1)=1,FebSun1+32,FebSun1+39)</f>
        <v>40976</v>
      </c>
      <c r="G9" s="10">
        <f>IF(DAY(FebSun1)=1,FebSun1+33,FebSun1+40)</f>
        <v>40977</v>
      </c>
      <c r="H9" s="10">
        <f>IF(DAY(FebSun1)=1,FebSun1+34,FebSun1+41)</f>
        <v>40978</v>
      </c>
      <c r="I9" s="10">
        <f>IF(DAY(FebSun1)=1,FebSun1+35,FebSun1+42)</f>
        <v>40979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40966</v>
      </c>
      <c r="D4" s="10">
        <f>IF(DAY(MarSun1)=1,MarSun1-5,MarSun1+2)</f>
        <v>40967</v>
      </c>
      <c r="E4" s="10">
        <f>IF(DAY(MarSun1)=1,MarSun1-4,MarSun1+3)</f>
        <v>40968</v>
      </c>
      <c r="F4" s="10">
        <f>IF(DAY(MarSun1)=1,MarSun1-3,MarSun1+4)</f>
        <v>40969</v>
      </c>
      <c r="G4" s="10">
        <f>IF(DAY(MarSun1)=1,MarSun1-2,MarSun1+5)</f>
        <v>40970</v>
      </c>
      <c r="H4" s="10">
        <f>IF(DAY(MarSun1)=1,MarSun1-1,MarSun1+6)</f>
        <v>40971</v>
      </c>
      <c r="I4" s="10">
        <f>IF(DAY(MarSun1)=1,MarSun1,MarSun1+7)</f>
        <v>40972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40973</v>
      </c>
      <c r="D5" s="10">
        <f>IF(DAY(MarSun1)=1,MarSun1+2,MarSun1+9)</f>
        <v>40974</v>
      </c>
      <c r="E5" s="10">
        <f>IF(DAY(MarSun1)=1,MarSun1+3,MarSun1+10)</f>
        <v>40975</v>
      </c>
      <c r="F5" s="10">
        <f>IF(DAY(MarSun1)=1,MarSun1+4,MarSun1+11)</f>
        <v>40976</v>
      </c>
      <c r="G5" s="10">
        <f>IF(DAY(MarSun1)=1,MarSun1+5,MarSun1+12)</f>
        <v>40977</v>
      </c>
      <c r="H5" s="10">
        <f>IF(DAY(MarSun1)=1,MarSun1+6,MarSun1+13)</f>
        <v>40978</v>
      </c>
      <c r="I5" s="10">
        <f>IF(DAY(MarSun1)=1,MarSun1+7,MarSun1+14)</f>
        <v>40979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40980</v>
      </c>
      <c r="D6" s="10">
        <f>IF(DAY(MarSun1)=1,MarSun1+9,MarSun1+16)</f>
        <v>40981</v>
      </c>
      <c r="E6" s="10">
        <f>IF(DAY(MarSun1)=1,MarSun1+10,MarSun1+17)</f>
        <v>40982</v>
      </c>
      <c r="F6" s="10">
        <f>IF(DAY(MarSun1)=1,MarSun1+11,MarSun1+18)</f>
        <v>40983</v>
      </c>
      <c r="G6" s="10">
        <f>IF(DAY(MarSun1)=1,MarSun1+12,MarSun1+19)</f>
        <v>40984</v>
      </c>
      <c r="H6" s="10">
        <f>IF(DAY(MarSun1)=1,MarSun1+13,MarSun1+20)</f>
        <v>40985</v>
      </c>
      <c r="I6" s="10">
        <f>IF(DAY(MarSun1)=1,MarSun1+14,MarSun1+21)</f>
        <v>40986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40987</v>
      </c>
      <c r="D7" s="10">
        <f>IF(DAY(MarSun1)=1,MarSun1+16,MarSun1+23)</f>
        <v>40988</v>
      </c>
      <c r="E7" s="10">
        <f>IF(DAY(MarSun1)=1,MarSun1+17,MarSun1+24)</f>
        <v>40989</v>
      </c>
      <c r="F7" s="10">
        <f>IF(DAY(MarSun1)=1,MarSun1+18,MarSun1+25)</f>
        <v>40990</v>
      </c>
      <c r="G7" s="10">
        <f>IF(DAY(MarSun1)=1,MarSun1+19,MarSun1+26)</f>
        <v>40991</v>
      </c>
      <c r="H7" s="10">
        <f>IF(DAY(MarSun1)=1,MarSun1+20,MarSun1+27)</f>
        <v>40992</v>
      </c>
      <c r="I7" s="10">
        <f>IF(DAY(MarSun1)=1,MarSun1+21,MarSun1+28)</f>
        <v>40993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40994</v>
      </c>
      <c r="D8" s="10">
        <f>IF(DAY(MarSun1)=1,MarSun1+23,MarSun1+30)</f>
        <v>40995</v>
      </c>
      <c r="E8" s="10">
        <f>IF(DAY(MarSun1)=1,MarSun1+24,MarSun1+31)</f>
        <v>40996</v>
      </c>
      <c r="F8" s="10">
        <f>IF(DAY(MarSun1)=1,MarSun1+25,MarSun1+32)</f>
        <v>40997</v>
      </c>
      <c r="G8" s="10">
        <f>IF(DAY(MarSun1)=1,MarSun1+26,MarSun1+33)</f>
        <v>40998</v>
      </c>
      <c r="H8" s="10">
        <f>IF(DAY(MarSun1)=1,MarSun1+27,MarSun1+34)</f>
        <v>40999</v>
      </c>
      <c r="I8" s="10">
        <f>IF(DAY(MarSun1)=1,MarSun1+28,MarSun1+35)</f>
        <v>41000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41001</v>
      </c>
      <c r="D9" s="10">
        <f>IF(DAY(MarSun1)=1,MarSun1+30,MarSun1+37)</f>
        <v>41002</v>
      </c>
      <c r="E9" s="10">
        <f>IF(DAY(MarSun1)=1,MarSun1+31,MarSun1+38)</f>
        <v>41003</v>
      </c>
      <c r="F9" s="10">
        <f>IF(DAY(MarSun1)=1,MarSun1+32,MarSun1+39)</f>
        <v>41004</v>
      </c>
      <c r="G9" s="10">
        <f>IF(DAY(MarSun1)=1,MarSun1+33,MarSun1+40)</f>
        <v>41005</v>
      </c>
      <c r="H9" s="10">
        <f>IF(DAY(MarSun1)=1,MarSun1+34,MarSun1+41)</f>
        <v>41006</v>
      </c>
      <c r="I9" s="10">
        <f>IF(DAY(MarSun1)=1,MarSun1+35,MarSun1+42)</f>
        <v>41007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40994</v>
      </c>
      <c r="D4" s="10">
        <f>IF(DAY(AprSun1)=1,AprSun1-5,AprSun1+2)</f>
        <v>40995</v>
      </c>
      <c r="E4" s="10">
        <f>IF(DAY(AprSun1)=1,AprSun1-4,AprSun1+3)</f>
        <v>40996</v>
      </c>
      <c r="F4" s="10">
        <f>IF(DAY(AprSun1)=1,AprSun1-3,AprSun1+4)</f>
        <v>40997</v>
      </c>
      <c r="G4" s="10">
        <f>IF(DAY(AprSun1)=1,AprSun1-2,AprSun1+5)</f>
        <v>40998</v>
      </c>
      <c r="H4" s="10">
        <f>IF(DAY(AprSun1)=1,AprSun1-1,AprSun1+6)</f>
        <v>40999</v>
      </c>
      <c r="I4" s="10">
        <f>IF(DAY(AprSun1)=1,AprSun1,AprSun1+7)</f>
        <v>41000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41001</v>
      </c>
      <c r="D5" s="10">
        <f>IF(DAY(AprSun1)=1,AprSun1+2,AprSun1+9)</f>
        <v>41002</v>
      </c>
      <c r="E5" s="10">
        <f>IF(DAY(AprSun1)=1,AprSun1+3,AprSun1+10)</f>
        <v>41003</v>
      </c>
      <c r="F5" s="10">
        <f>IF(DAY(AprSun1)=1,AprSun1+4,AprSun1+11)</f>
        <v>41004</v>
      </c>
      <c r="G5" s="10">
        <f>IF(DAY(AprSun1)=1,AprSun1+5,AprSun1+12)</f>
        <v>41005</v>
      </c>
      <c r="H5" s="10">
        <f>IF(DAY(AprSun1)=1,AprSun1+6,AprSun1+13)</f>
        <v>41006</v>
      </c>
      <c r="I5" s="10">
        <f>IF(DAY(AprSun1)=1,AprSun1+7,AprSun1+14)</f>
        <v>41007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41008</v>
      </c>
      <c r="D6" s="10">
        <f>IF(DAY(AprSun1)=1,AprSun1+9,AprSun1+16)</f>
        <v>41009</v>
      </c>
      <c r="E6" s="10">
        <f>IF(DAY(AprSun1)=1,AprSun1+10,AprSun1+17)</f>
        <v>41010</v>
      </c>
      <c r="F6" s="10">
        <f>IF(DAY(AprSun1)=1,AprSun1+11,AprSun1+18)</f>
        <v>41011</v>
      </c>
      <c r="G6" s="10">
        <f>IF(DAY(AprSun1)=1,AprSun1+12,AprSun1+19)</f>
        <v>41012</v>
      </c>
      <c r="H6" s="10">
        <f>IF(DAY(AprSun1)=1,AprSun1+13,AprSun1+20)</f>
        <v>41013</v>
      </c>
      <c r="I6" s="10">
        <f>IF(DAY(AprSun1)=1,AprSun1+14,AprSun1+21)</f>
        <v>41014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41015</v>
      </c>
      <c r="D7" s="10">
        <f>IF(DAY(AprSun1)=1,AprSun1+16,AprSun1+23)</f>
        <v>41016</v>
      </c>
      <c r="E7" s="10">
        <f>IF(DAY(AprSun1)=1,AprSun1+17,AprSun1+24)</f>
        <v>41017</v>
      </c>
      <c r="F7" s="10">
        <f>IF(DAY(AprSun1)=1,AprSun1+18,AprSun1+25)</f>
        <v>41018</v>
      </c>
      <c r="G7" s="10">
        <f>IF(DAY(AprSun1)=1,AprSun1+19,AprSun1+26)</f>
        <v>41019</v>
      </c>
      <c r="H7" s="10">
        <f>IF(DAY(AprSun1)=1,AprSun1+20,AprSun1+27)</f>
        <v>41020</v>
      </c>
      <c r="I7" s="10">
        <f>IF(DAY(AprSun1)=1,AprSun1+21,AprSun1+28)</f>
        <v>41021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41022</v>
      </c>
      <c r="D8" s="10">
        <f>IF(DAY(AprSun1)=1,AprSun1+23,AprSun1+30)</f>
        <v>41023</v>
      </c>
      <c r="E8" s="10">
        <f>IF(DAY(AprSun1)=1,AprSun1+24,AprSun1+31)</f>
        <v>41024</v>
      </c>
      <c r="F8" s="10">
        <f>IF(DAY(AprSun1)=1,AprSun1+25,AprSun1+32)</f>
        <v>41025</v>
      </c>
      <c r="G8" s="10">
        <f>IF(DAY(AprSun1)=1,AprSun1+26,AprSun1+33)</f>
        <v>41026</v>
      </c>
      <c r="H8" s="10">
        <f>IF(DAY(AprSun1)=1,AprSun1+27,AprSun1+34)</f>
        <v>41027</v>
      </c>
      <c r="I8" s="10">
        <f>IF(DAY(AprSun1)=1,AprSun1+28,AprSun1+35)</f>
        <v>41028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41029</v>
      </c>
      <c r="D9" s="10">
        <f>IF(DAY(AprSun1)=1,AprSun1+30,AprSun1+37)</f>
        <v>41030</v>
      </c>
      <c r="E9" s="10">
        <f>IF(DAY(AprSun1)=1,AprSun1+31,AprSun1+38)</f>
        <v>41031</v>
      </c>
      <c r="F9" s="10">
        <f>IF(DAY(AprSun1)=1,AprSun1+32,AprSun1+39)</f>
        <v>41032</v>
      </c>
      <c r="G9" s="10">
        <f>IF(DAY(AprSun1)=1,AprSun1+33,AprSun1+40)</f>
        <v>41033</v>
      </c>
      <c r="H9" s="10">
        <f>IF(DAY(AprSun1)=1,AprSun1+34,AprSun1+41)</f>
        <v>41034</v>
      </c>
      <c r="I9" s="10">
        <f>IF(DAY(AprSun1)=1,AprSun1+35,AprSun1+42)</f>
        <v>41035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41029</v>
      </c>
      <c r="D4" s="10">
        <f>IF(DAY(MaySun1)=1,MaySun1-5,MaySun1+2)</f>
        <v>41030</v>
      </c>
      <c r="E4" s="10">
        <f>IF(DAY(MaySun1)=1,MaySun1-4,MaySun1+3)</f>
        <v>41031</v>
      </c>
      <c r="F4" s="10">
        <f>IF(DAY(MaySun1)=1,MaySun1-3,MaySun1+4)</f>
        <v>41032</v>
      </c>
      <c r="G4" s="10">
        <f>IF(DAY(MaySun1)=1,MaySun1-2,MaySun1+5)</f>
        <v>41033</v>
      </c>
      <c r="H4" s="10">
        <f>IF(DAY(MaySun1)=1,MaySun1-1,MaySun1+6)</f>
        <v>41034</v>
      </c>
      <c r="I4" s="10">
        <f>IF(DAY(MaySun1)=1,MaySun1,MaySun1+7)</f>
        <v>41035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41036</v>
      </c>
      <c r="D5" s="10">
        <f>IF(DAY(MaySun1)=1,MaySun1+2,MaySun1+9)</f>
        <v>41037</v>
      </c>
      <c r="E5" s="10">
        <f>IF(DAY(MaySun1)=1,MaySun1+3,MaySun1+10)</f>
        <v>41038</v>
      </c>
      <c r="F5" s="10">
        <f>IF(DAY(MaySun1)=1,MaySun1+4,MaySun1+11)</f>
        <v>41039</v>
      </c>
      <c r="G5" s="10">
        <f>IF(DAY(MaySun1)=1,MaySun1+5,MaySun1+12)</f>
        <v>41040</v>
      </c>
      <c r="H5" s="10">
        <f>IF(DAY(MaySun1)=1,MaySun1+6,MaySun1+13)</f>
        <v>41041</v>
      </c>
      <c r="I5" s="10">
        <f>IF(DAY(MaySun1)=1,MaySun1+7,MaySun1+14)</f>
        <v>41042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41043</v>
      </c>
      <c r="D6" s="10">
        <f>IF(DAY(MaySun1)=1,MaySun1+9,MaySun1+16)</f>
        <v>41044</v>
      </c>
      <c r="E6" s="10">
        <f>IF(DAY(MaySun1)=1,MaySun1+10,MaySun1+17)</f>
        <v>41045</v>
      </c>
      <c r="F6" s="10">
        <f>IF(DAY(MaySun1)=1,MaySun1+11,MaySun1+18)</f>
        <v>41046</v>
      </c>
      <c r="G6" s="10">
        <f>IF(DAY(MaySun1)=1,MaySun1+12,MaySun1+19)</f>
        <v>41047</v>
      </c>
      <c r="H6" s="10">
        <f>IF(DAY(MaySun1)=1,MaySun1+13,MaySun1+20)</f>
        <v>41048</v>
      </c>
      <c r="I6" s="10">
        <f>IF(DAY(MaySun1)=1,MaySun1+14,MaySun1+21)</f>
        <v>41049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41050</v>
      </c>
      <c r="D7" s="10">
        <f>IF(DAY(MaySun1)=1,MaySun1+16,MaySun1+23)</f>
        <v>41051</v>
      </c>
      <c r="E7" s="10">
        <f>IF(DAY(MaySun1)=1,MaySun1+17,MaySun1+24)</f>
        <v>41052</v>
      </c>
      <c r="F7" s="10">
        <f>IF(DAY(MaySun1)=1,MaySun1+18,MaySun1+25)</f>
        <v>41053</v>
      </c>
      <c r="G7" s="10">
        <f>IF(DAY(MaySun1)=1,MaySun1+19,MaySun1+26)</f>
        <v>41054</v>
      </c>
      <c r="H7" s="10">
        <f>IF(DAY(MaySun1)=1,MaySun1+20,MaySun1+27)</f>
        <v>41055</v>
      </c>
      <c r="I7" s="10">
        <f>IF(DAY(MaySun1)=1,MaySun1+21,MaySun1+28)</f>
        <v>41056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41057</v>
      </c>
      <c r="D8" s="10">
        <f>IF(DAY(MaySun1)=1,MaySun1+23,MaySun1+30)</f>
        <v>41058</v>
      </c>
      <c r="E8" s="10">
        <f>IF(DAY(MaySun1)=1,MaySun1+24,MaySun1+31)</f>
        <v>41059</v>
      </c>
      <c r="F8" s="10">
        <f>IF(DAY(MaySun1)=1,MaySun1+25,MaySun1+32)</f>
        <v>41060</v>
      </c>
      <c r="G8" s="10">
        <f>IF(DAY(MaySun1)=1,MaySun1+26,MaySun1+33)</f>
        <v>41061</v>
      </c>
      <c r="H8" s="10">
        <f>IF(DAY(MaySun1)=1,MaySun1+27,MaySun1+34)</f>
        <v>41062</v>
      </c>
      <c r="I8" s="10">
        <f>IF(DAY(MaySun1)=1,MaySun1+28,MaySun1+35)</f>
        <v>41063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41064</v>
      </c>
      <c r="D9" s="10">
        <f>IF(DAY(MaySun1)=1,MaySun1+30,MaySun1+37)</f>
        <v>41065</v>
      </c>
      <c r="E9" s="10">
        <f>IF(DAY(MaySun1)=1,MaySun1+31,MaySun1+38)</f>
        <v>41066</v>
      </c>
      <c r="F9" s="10">
        <f>IF(DAY(MaySun1)=1,MaySun1+32,MaySun1+39)</f>
        <v>41067</v>
      </c>
      <c r="G9" s="10">
        <f>IF(DAY(MaySun1)=1,MaySun1+33,MaySun1+40)</f>
        <v>41068</v>
      </c>
      <c r="H9" s="10">
        <f>IF(DAY(MaySun1)=1,MaySun1+34,MaySun1+41)</f>
        <v>41069</v>
      </c>
      <c r="I9" s="10">
        <f>IF(DAY(MaySun1)=1,MaySun1+35,MaySun1+42)</f>
        <v>41070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41057</v>
      </c>
      <c r="D4" s="10">
        <f>IF(DAY(JunSun1)=1,JunSun1-5,JunSun1+2)</f>
        <v>41058</v>
      </c>
      <c r="E4" s="10">
        <f>IF(DAY(JunSun1)=1,JunSun1-4,JunSun1+3)</f>
        <v>41059</v>
      </c>
      <c r="F4" s="10">
        <f>IF(DAY(JunSun1)=1,JunSun1-3,JunSun1+4)</f>
        <v>41060</v>
      </c>
      <c r="G4" s="10">
        <f>IF(DAY(JunSun1)=1,JunSun1-2,JunSun1+5)</f>
        <v>41061</v>
      </c>
      <c r="H4" s="10">
        <f>IF(DAY(JunSun1)=1,JunSun1-1,JunSun1+6)</f>
        <v>41062</v>
      </c>
      <c r="I4" s="10">
        <f>IF(DAY(JunSun1)=1,JunSun1,JunSun1+7)</f>
        <v>41063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41064</v>
      </c>
      <c r="D5" s="10">
        <f>IF(DAY(JunSun1)=1,JunSun1+2,JunSun1+9)</f>
        <v>41065</v>
      </c>
      <c r="E5" s="10">
        <f>IF(DAY(JunSun1)=1,JunSun1+3,JunSun1+10)</f>
        <v>41066</v>
      </c>
      <c r="F5" s="10">
        <f>IF(DAY(JunSun1)=1,JunSun1+4,JunSun1+11)</f>
        <v>41067</v>
      </c>
      <c r="G5" s="10">
        <f>IF(DAY(JunSun1)=1,JunSun1+5,JunSun1+12)</f>
        <v>41068</v>
      </c>
      <c r="H5" s="10">
        <f>IF(DAY(JunSun1)=1,JunSun1+6,JunSun1+13)</f>
        <v>41069</v>
      </c>
      <c r="I5" s="10">
        <f>IF(DAY(JunSun1)=1,JunSun1+7,JunSun1+14)</f>
        <v>41070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41071</v>
      </c>
      <c r="D6" s="10">
        <f>IF(DAY(JunSun1)=1,JunSun1+9,JunSun1+16)</f>
        <v>41072</v>
      </c>
      <c r="E6" s="10">
        <f>IF(DAY(JunSun1)=1,JunSun1+10,JunSun1+17)</f>
        <v>41073</v>
      </c>
      <c r="F6" s="10">
        <f>IF(DAY(JunSun1)=1,JunSun1+11,JunSun1+18)</f>
        <v>41074</v>
      </c>
      <c r="G6" s="10">
        <f>IF(DAY(JunSun1)=1,JunSun1+12,JunSun1+19)</f>
        <v>41075</v>
      </c>
      <c r="H6" s="10">
        <f>IF(DAY(JunSun1)=1,JunSun1+13,JunSun1+20)</f>
        <v>41076</v>
      </c>
      <c r="I6" s="10">
        <f>IF(DAY(JunSun1)=1,JunSun1+14,JunSun1+21)</f>
        <v>41077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41078</v>
      </c>
      <c r="D7" s="10">
        <f>IF(DAY(JunSun1)=1,JunSun1+16,JunSun1+23)</f>
        <v>41079</v>
      </c>
      <c r="E7" s="10">
        <f>IF(DAY(JunSun1)=1,JunSun1+17,JunSun1+24)</f>
        <v>41080</v>
      </c>
      <c r="F7" s="10">
        <f>IF(DAY(JunSun1)=1,JunSun1+18,JunSun1+25)</f>
        <v>41081</v>
      </c>
      <c r="G7" s="10">
        <f>IF(DAY(JunSun1)=1,JunSun1+19,JunSun1+26)</f>
        <v>41082</v>
      </c>
      <c r="H7" s="10">
        <f>IF(DAY(JunSun1)=1,JunSun1+20,JunSun1+27)</f>
        <v>41083</v>
      </c>
      <c r="I7" s="10">
        <f>IF(DAY(JunSun1)=1,JunSun1+21,JunSun1+28)</f>
        <v>41084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41085</v>
      </c>
      <c r="D8" s="10">
        <f>IF(DAY(JunSun1)=1,JunSun1+23,JunSun1+30)</f>
        <v>41086</v>
      </c>
      <c r="E8" s="10">
        <f>IF(DAY(JunSun1)=1,JunSun1+24,JunSun1+31)</f>
        <v>41087</v>
      </c>
      <c r="F8" s="10">
        <f>IF(DAY(JunSun1)=1,JunSun1+25,JunSun1+32)</f>
        <v>41088</v>
      </c>
      <c r="G8" s="10">
        <f>IF(DAY(JunSun1)=1,JunSun1+26,JunSun1+33)</f>
        <v>41089</v>
      </c>
      <c r="H8" s="10">
        <f>IF(DAY(JunSun1)=1,JunSun1+27,JunSun1+34)</f>
        <v>41090</v>
      </c>
      <c r="I8" s="10">
        <f>IF(DAY(JunSun1)=1,JunSun1+28,JunSun1+35)</f>
        <v>41091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41092</v>
      </c>
      <c r="D9" s="10">
        <f>IF(DAY(JunSun1)=1,JunSun1+30,JunSun1+37)</f>
        <v>41093</v>
      </c>
      <c r="E9" s="10">
        <f>IF(DAY(JunSun1)=1,JunSun1+31,JunSun1+38)</f>
        <v>41094</v>
      </c>
      <c r="F9" s="10">
        <f>IF(DAY(JunSun1)=1,JunSun1+32,JunSun1+39)</f>
        <v>41095</v>
      </c>
      <c r="G9" s="10">
        <f>IF(DAY(JunSun1)=1,JunSun1+33,JunSun1+40)</f>
        <v>41096</v>
      </c>
      <c r="H9" s="10">
        <f>IF(DAY(JunSun1)=1,JunSun1+34,JunSun1+41)</f>
        <v>41097</v>
      </c>
      <c r="I9" s="10">
        <f>IF(DAY(JunSun1)=1,JunSun1+35,JunSun1+42)</f>
        <v>41098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41085</v>
      </c>
      <c r="D4" s="10">
        <f>IF(DAY(JulSun1)=1,JulSun1-5,JulSun1+2)</f>
        <v>41086</v>
      </c>
      <c r="E4" s="10">
        <f>IF(DAY(JulSun1)=1,JulSun1-4,JulSun1+3)</f>
        <v>41087</v>
      </c>
      <c r="F4" s="10">
        <f>IF(DAY(JulSun1)=1,JulSun1-3,JulSun1+4)</f>
        <v>41088</v>
      </c>
      <c r="G4" s="10">
        <f>IF(DAY(JulSun1)=1,JulSun1-2,JulSun1+5)</f>
        <v>41089</v>
      </c>
      <c r="H4" s="10">
        <f>IF(DAY(JulSun1)=1,JulSun1-1,JulSun1+6)</f>
        <v>41090</v>
      </c>
      <c r="I4" s="10">
        <f>IF(DAY(JulSun1)=1,JulSun1,JulSun1+7)</f>
        <v>41091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41092</v>
      </c>
      <c r="D5" s="10">
        <f>IF(DAY(JulSun1)=1,JulSun1+2,JulSun1+9)</f>
        <v>41093</v>
      </c>
      <c r="E5" s="10">
        <f>IF(DAY(JulSun1)=1,JulSun1+3,JulSun1+10)</f>
        <v>41094</v>
      </c>
      <c r="F5" s="10">
        <f>IF(DAY(JulSun1)=1,JulSun1+4,JulSun1+11)</f>
        <v>41095</v>
      </c>
      <c r="G5" s="10">
        <f>IF(DAY(JulSun1)=1,JulSun1+5,JulSun1+12)</f>
        <v>41096</v>
      </c>
      <c r="H5" s="10">
        <f>IF(DAY(JulSun1)=1,JulSun1+6,JulSun1+13)</f>
        <v>41097</v>
      </c>
      <c r="I5" s="10">
        <f>IF(DAY(JulSun1)=1,JulSun1+7,JulSun1+14)</f>
        <v>41098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41099</v>
      </c>
      <c r="D6" s="10">
        <f>IF(DAY(JulSun1)=1,JulSun1+9,JulSun1+16)</f>
        <v>41100</v>
      </c>
      <c r="E6" s="10">
        <f>IF(DAY(JulSun1)=1,JulSun1+10,JulSun1+17)</f>
        <v>41101</v>
      </c>
      <c r="F6" s="10">
        <f>IF(DAY(JulSun1)=1,JulSun1+11,JulSun1+18)</f>
        <v>41102</v>
      </c>
      <c r="G6" s="10">
        <f>IF(DAY(JulSun1)=1,JulSun1+12,JulSun1+19)</f>
        <v>41103</v>
      </c>
      <c r="H6" s="10">
        <f>IF(DAY(JulSun1)=1,JulSun1+13,JulSun1+20)</f>
        <v>41104</v>
      </c>
      <c r="I6" s="10">
        <f>IF(DAY(JulSun1)=1,JulSun1+14,JulSun1+21)</f>
        <v>41105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41106</v>
      </c>
      <c r="D7" s="10">
        <f>IF(DAY(JulSun1)=1,JulSun1+16,JulSun1+23)</f>
        <v>41107</v>
      </c>
      <c r="E7" s="10">
        <f>IF(DAY(JulSun1)=1,JulSun1+17,JulSun1+24)</f>
        <v>41108</v>
      </c>
      <c r="F7" s="10">
        <f>IF(DAY(JulSun1)=1,JulSun1+18,JulSun1+25)</f>
        <v>41109</v>
      </c>
      <c r="G7" s="10">
        <f>IF(DAY(JulSun1)=1,JulSun1+19,JulSun1+26)</f>
        <v>41110</v>
      </c>
      <c r="H7" s="10">
        <f>IF(DAY(JulSun1)=1,JulSun1+20,JulSun1+27)</f>
        <v>41111</v>
      </c>
      <c r="I7" s="10">
        <f>IF(DAY(JulSun1)=1,JulSun1+21,JulSun1+28)</f>
        <v>41112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41113</v>
      </c>
      <c r="D8" s="10">
        <f>IF(DAY(JulSun1)=1,JulSun1+23,JulSun1+30)</f>
        <v>41114</v>
      </c>
      <c r="E8" s="10">
        <f>IF(DAY(JulSun1)=1,JulSun1+24,JulSun1+31)</f>
        <v>41115</v>
      </c>
      <c r="F8" s="10">
        <f>IF(DAY(JulSun1)=1,JulSun1+25,JulSun1+32)</f>
        <v>41116</v>
      </c>
      <c r="G8" s="10">
        <f>IF(DAY(JulSun1)=1,JulSun1+26,JulSun1+33)</f>
        <v>41117</v>
      </c>
      <c r="H8" s="10">
        <f>IF(DAY(JulSun1)=1,JulSun1+27,JulSun1+34)</f>
        <v>41118</v>
      </c>
      <c r="I8" s="10">
        <f>IF(DAY(JulSun1)=1,JulSun1+28,JulSun1+35)</f>
        <v>41119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41120</v>
      </c>
      <c r="D9" s="10">
        <f>IF(DAY(JulSun1)=1,JulSun1+30,JulSun1+37)</f>
        <v>41121</v>
      </c>
      <c r="E9" s="10">
        <f>IF(DAY(JulSun1)=1,JulSun1+31,JulSun1+38)</f>
        <v>41122</v>
      </c>
      <c r="F9" s="10">
        <f>IF(DAY(JulSun1)=1,JulSun1+32,JulSun1+39)</f>
        <v>41123</v>
      </c>
      <c r="G9" s="10">
        <f>IF(DAY(JulSun1)=1,JulSun1+33,JulSun1+40)</f>
        <v>41124</v>
      </c>
      <c r="H9" s="10">
        <f>IF(DAY(JulSun1)=1,JulSun1+34,JulSun1+41)</f>
        <v>41125</v>
      </c>
      <c r="I9" s="10">
        <f>IF(DAY(JulSun1)=1,JulSun1+35,JulSun1+42)</f>
        <v>41126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41120</v>
      </c>
      <c r="D4" s="10">
        <f>IF(DAY(AugSun1)=1,AugSun1-5,AugSun1+2)</f>
        <v>41121</v>
      </c>
      <c r="E4" s="10">
        <f>IF(DAY(AugSun1)=1,AugSun1-4,AugSun1+3)</f>
        <v>41122</v>
      </c>
      <c r="F4" s="10">
        <f>IF(DAY(AugSun1)=1,AugSun1-3,AugSun1+4)</f>
        <v>41123</v>
      </c>
      <c r="G4" s="10">
        <f>IF(DAY(AugSun1)=1,AugSun1-2,AugSun1+5)</f>
        <v>41124</v>
      </c>
      <c r="H4" s="10">
        <f>IF(DAY(AugSun1)=1,AugSun1-1,AugSun1+6)</f>
        <v>41125</v>
      </c>
      <c r="I4" s="10">
        <f>IF(DAY(AugSun1)=1,AugSun1,AugSun1+7)</f>
        <v>41126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41127</v>
      </c>
      <c r="D5" s="10">
        <f>IF(DAY(AugSun1)=1,AugSun1+2,AugSun1+9)</f>
        <v>41128</v>
      </c>
      <c r="E5" s="10">
        <f>IF(DAY(AugSun1)=1,AugSun1+3,AugSun1+10)</f>
        <v>41129</v>
      </c>
      <c r="F5" s="10">
        <f>IF(DAY(AugSun1)=1,AugSun1+4,AugSun1+11)</f>
        <v>41130</v>
      </c>
      <c r="G5" s="10">
        <f>IF(DAY(AugSun1)=1,AugSun1+5,AugSun1+12)</f>
        <v>41131</v>
      </c>
      <c r="H5" s="10">
        <f>IF(DAY(AugSun1)=1,AugSun1+6,AugSun1+13)</f>
        <v>41132</v>
      </c>
      <c r="I5" s="10">
        <f>IF(DAY(AugSun1)=1,AugSun1+7,AugSun1+14)</f>
        <v>41133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41134</v>
      </c>
      <c r="D6" s="10">
        <f>IF(DAY(AugSun1)=1,AugSun1+9,AugSun1+16)</f>
        <v>41135</v>
      </c>
      <c r="E6" s="10">
        <f>IF(DAY(AugSun1)=1,AugSun1+10,AugSun1+17)</f>
        <v>41136</v>
      </c>
      <c r="F6" s="10">
        <f>IF(DAY(AugSun1)=1,AugSun1+11,AugSun1+18)</f>
        <v>41137</v>
      </c>
      <c r="G6" s="10">
        <f>IF(DAY(AugSun1)=1,AugSun1+12,AugSun1+19)</f>
        <v>41138</v>
      </c>
      <c r="H6" s="10">
        <f>IF(DAY(AugSun1)=1,AugSun1+13,AugSun1+20)</f>
        <v>41139</v>
      </c>
      <c r="I6" s="10">
        <f>IF(DAY(AugSun1)=1,AugSun1+14,AugSun1+21)</f>
        <v>41140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41141</v>
      </c>
      <c r="D7" s="10">
        <f>IF(DAY(AugSun1)=1,AugSun1+16,AugSun1+23)</f>
        <v>41142</v>
      </c>
      <c r="E7" s="10">
        <f>IF(DAY(AugSun1)=1,AugSun1+17,AugSun1+24)</f>
        <v>41143</v>
      </c>
      <c r="F7" s="10">
        <f>IF(DAY(AugSun1)=1,AugSun1+18,AugSun1+25)</f>
        <v>41144</v>
      </c>
      <c r="G7" s="10">
        <f>IF(DAY(AugSun1)=1,AugSun1+19,AugSun1+26)</f>
        <v>41145</v>
      </c>
      <c r="H7" s="10">
        <f>IF(DAY(AugSun1)=1,AugSun1+20,AugSun1+27)</f>
        <v>41146</v>
      </c>
      <c r="I7" s="10">
        <f>IF(DAY(AugSun1)=1,AugSun1+21,AugSun1+28)</f>
        <v>41147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41148</v>
      </c>
      <c r="D8" s="10">
        <f>IF(DAY(AugSun1)=1,AugSun1+23,AugSun1+30)</f>
        <v>41149</v>
      </c>
      <c r="E8" s="10">
        <f>IF(DAY(AugSun1)=1,AugSun1+24,AugSun1+31)</f>
        <v>41150</v>
      </c>
      <c r="F8" s="10">
        <f>IF(DAY(AugSun1)=1,AugSun1+25,AugSun1+32)</f>
        <v>41151</v>
      </c>
      <c r="G8" s="10">
        <f>IF(DAY(AugSun1)=1,AugSun1+26,AugSun1+33)</f>
        <v>41152</v>
      </c>
      <c r="H8" s="10">
        <f>IF(DAY(AugSun1)=1,AugSun1+27,AugSun1+34)</f>
        <v>41153</v>
      </c>
      <c r="I8" s="10">
        <f>IF(DAY(AugSun1)=1,AugSun1+28,AugSun1+35)</f>
        <v>41154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41155</v>
      </c>
      <c r="D9" s="10">
        <f>IF(DAY(AugSun1)=1,AugSun1+30,AugSun1+37)</f>
        <v>41156</v>
      </c>
      <c r="E9" s="10">
        <f>IF(DAY(AugSun1)=1,AugSun1+31,AugSun1+38)</f>
        <v>41157</v>
      </c>
      <c r="F9" s="10">
        <f>IF(DAY(AugSun1)=1,AugSun1+32,AugSun1+39)</f>
        <v>41158</v>
      </c>
      <c r="G9" s="10">
        <f>IF(DAY(AugSun1)=1,AugSun1+33,AugSun1+40)</f>
        <v>41159</v>
      </c>
      <c r="H9" s="10">
        <f>IF(DAY(AugSun1)=1,AugSun1+34,AugSun1+41)</f>
        <v>41160</v>
      </c>
      <c r="I9" s="10">
        <f>IF(DAY(AugSun1)=1,AugSun1+35,AugSun1+42)</f>
        <v>41161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41148</v>
      </c>
      <c r="D4" s="10">
        <f>IF(DAY(SepSun1)=1,SepSun1-5,SepSun1+2)</f>
        <v>41149</v>
      </c>
      <c r="E4" s="10">
        <f>IF(DAY(SepSun1)=1,SepSun1-4,SepSun1+3)</f>
        <v>41150</v>
      </c>
      <c r="F4" s="10">
        <f>IF(DAY(SepSun1)=1,SepSun1-3,SepSun1+4)</f>
        <v>41151</v>
      </c>
      <c r="G4" s="10">
        <f>IF(DAY(SepSun1)=1,SepSun1-2,SepSun1+5)</f>
        <v>41152</v>
      </c>
      <c r="H4" s="10">
        <f>IF(DAY(SepSun1)=1,SepSun1-1,SepSun1+6)</f>
        <v>41153</v>
      </c>
      <c r="I4" s="10">
        <f>IF(DAY(SepSun1)=1,SepSun1,SepSun1+7)</f>
        <v>41154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41155</v>
      </c>
      <c r="D5" s="10">
        <f>IF(DAY(SepSun1)=1,SepSun1+2,SepSun1+9)</f>
        <v>41156</v>
      </c>
      <c r="E5" s="10">
        <f>IF(DAY(SepSun1)=1,SepSun1+3,SepSun1+10)</f>
        <v>41157</v>
      </c>
      <c r="F5" s="10">
        <f>IF(DAY(SepSun1)=1,SepSun1+4,SepSun1+11)</f>
        <v>41158</v>
      </c>
      <c r="G5" s="10">
        <f>IF(DAY(SepSun1)=1,SepSun1+5,SepSun1+12)</f>
        <v>41159</v>
      </c>
      <c r="H5" s="10">
        <f>IF(DAY(SepSun1)=1,SepSun1+6,SepSun1+13)</f>
        <v>41160</v>
      </c>
      <c r="I5" s="10">
        <f>IF(DAY(SepSun1)=1,SepSun1+7,SepSun1+14)</f>
        <v>41161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41162</v>
      </c>
      <c r="D6" s="10">
        <f>IF(DAY(SepSun1)=1,SepSun1+9,SepSun1+16)</f>
        <v>41163</v>
      </c>
      <c r="E6" s="10">
        <f>IF(DAY(SepSun1)=1,SepSun1+10,SepSun1+17)</f>
        <v>41164</v>
      </c>
      <c r="F6" s="10">
        <f>IF(DAY(SepSun1)=1,SepSun1+11,SepSun1+18)</f>
        <v>41165</v>
      </c>
      <c r="G6" s="10">
        <f>IF(DAY(SepSun1)=1,SepSun1+12,SepSun1+19)</f>
        <v>41166</v>
      </c>
      <c r="H6" s="10">
        <f>IF(DAY(SepSun1)=1,SepSun1+13,SepSun1+20)</f>
        <v>41167</v>
      </c>
      <c r="I6" s="10">
        <f>IF(DAY(SepSun1)=1,SepSun1+14,SepSun1+21)</f>
        <v>41168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41169</v>
      </c>
      <c r="D7" s="10">
        <f>IF(DAY(SepSun1)=1,SepSun1+16,SepSun1+23)</f>
        <v>41170</v>
      </c>
      <c r="E7" s="10">
        <f>IF(DAY(SepSun1)=1,SepSun1+17,SepSun1+24)</f>
        <v>41171</v>
      </c>
      <c r="F7" s="10">
        <f>IF(DAY(SepSun1)=1,SepSun1+18,SepSun1+25)</f>
        <v>41172</v>
      </c>
      <c r="G7" s="10">
        <f>IF(DAY(SepSun1)=1,SepSun1+19,SepSun1+26)</f>
        <v>41173</v>
      </c>
      <c r="H7" s="10">
        <f>IF(DAY(SepSun1)=1,SepSun1+20,SepSun1+27)</f>
        <v>41174</v>
      </c>
      <c r="I7" s="10">
        <f>IF(DAY(SepSun1)=1,SepSun1+21,SepSun1+28)</f>
        <v>41175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41176</v>
      </c>
      <c r="D8" s="10">
        <f>IF(DAY(SepSun1)=1,SepSun1+23,SepSun1+30)</f>
        <v>41177</v>
      </c>
      <c r="E8" s="10">
        <f>IF(DAY(SepSun1)=1,SepSun1+24,SepSun1+31)</f>
        <v>41178</v>
      </c>
      <c r="F8" s="10">
        <f>IF(DAY(SepSun1)=1,SepSun1+25,SepSun1+32)</f>
        <v>41179</v>
      </c>
      <c r="G8" s="10">
        <f>IF(DAY(SepSun1)=1,SepSun1+26,SepSun1+33)</f>
        <v>41180</v>
      </c>
      <c r="H8" s="10">
        <f>IF(DAY(SepSun1)=1,SepSun1+27,SepSun1+34)</f>
        <v>41181</v>
      </c>
      <c r="I8" s="10">
        <f>IF(DAY(SepSun1)=1,SepSun1+28,SepSun1+35)</f>
        <v>41182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41183</v>
      </c>
      <c r="D9" s="10">
        <f>IF(DAY(SepSun1)=1,SepSun1+30,SepSun1+37)</f>
        <v>41184</v>
      </c>
      <c r="E9" s="10">
        <f>IF(DAY(SepSun1)=1,SepSun1+31,SepSun1+38)</f>
        <v>41185</v>
      </c>
      <c r="F9" s="10">
        <f>IF(DAY(SepSun1)=1,SepSun1+32,SepSun1+39)</f>
        <v>41186</v>
      </c>
      <c r="G9" s="10">
        <f>IF(DAY(SepSun1)=1,SepSun1+33,SepSun1+40)</f>
        <v>41187</v>
      </c>
      <c r="H9" s="10">
        <f>IF(DAY(SepSun1)=1,SepSun1+34,SepSun1+41)</f>
        <v>41188</v>
      </c>
      <c r="I9" s="10">
        <f>IF(DAY(SepSun1)=1,SepSun1+35,SepSun1+42)</f>
        <v>41189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6FF21058-99F3-4238-BEF5-0A42D62435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2011-11-28T23:36:38.0000000Z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