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27420" windowHeight="14060"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'Year'!$Y$10:$Y$285</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<sst xmlns="http://schemas.openxmlformats.org/spreadsheetml/2006/main" count="975" uniqueCount="53">
  <si>
    <t>Year</t>
  </si>
  <si>
    <t>Start Day</t>
  </si>
  <si>
    <t>[42]</t>
  </si>
  <si>
    <t>Month</t>
  </si>
  <si>
    <t>Date</t>
  </si>
  <si>
    <t>© 2009 Vertex42 LLC</t>
  </si>
  <si>
    <t/>
  </si>
  <si>
    <t>Calendar Title</t>
  </si>
  <si>
    <t>Notes</t>
  </si>
  <si>
    <t>Vertex42 Calendar Template</t>
  </si>
  <si>
    <t>1:Sun, 2:Mon</t>
  </si>
  <si>
    <t>Vertex42™ Calendar Template</t>
  </si>
  <si>
    <t>http://www.vertex42.com/calendars/</t>
  </si>
  <si>
    <t>Taxes Due</t>
  </si>
  <si>
    <t>Admin Assistants Day</t>
  </si>
  <si>
    <t>Easter</t>
  </si>
  <si>
    <t>Chinese New Year</t>
  </si>
  <si>
    <t>Thanksgiving</t>
  </si>
  <si>
    <t>ML King Day</t>
  </si>
  <si>
    <t>Mother's Day</t>
  </si>
  <si>
    <t>Father's Day</t>
  </si>
  <si>
    <t>Labor Day</t>
  </si>
  <si>
    <t>President's Day</t>
  </si>
  <si>
    <t>Columbus Day</t>
  </si>
  <si>
    <t>Memorial Day</t>
  </si>
  <si>
    <t>April Fool's Day</t>
  </si>
  <si>
    <t>Christmas Day</t>
  </si>
  <si>
    <t>Christmas Eve</t>
  </si>
  <si>
    <t>Halloween</t>
  </si>
  <si>
    <t>Independence Day</t>
  </si>
  <si>
    <t>New Year's Day</t>
  </si>
  <si>
    <t>New Year's Eve</t>
  </si>
  <si>
    <t>St. Patrick's Day</t>
  </si>
  <si>
    <t>Valentines Day</t>
  </si>
  <si>
    <t>Veterans Day</t>
  </si>
  <si>
    <t>Patriot Day</t>
  </si>
  <si>
    <t>Kwanzaa Begins</t>
  </si>
  <si>
    <t>Vernal equinox</t>
  </si>
  <si>
    <t>June Solstice</t>
  </si>
  <si>
    <t>Autumnal equinox</t>
  </si>
  <si>
    <t>December Solstice</t>
  </si>
  <si>
    <t>Event or Holiday</t>
  </si>
  <si>
    <t>Note: The monthly calendars only show the first 2 holidays/events per day from the list below. You will need to add other events manually.</t>
  </si>
  <si>
    <t>http://www.vertex42.com/calendars/perpetual-calendar.html</t>
  </si>
  <si>
    <t>© 2005-2011 Vertex42 LLC</t>
  </si>
  <si>
    <t>© 2011 Vertex42 LLC</t>
  </si>
  <si>
    <t>Ash Wednesday</t>
  </si>
  <si>
    <t>Daylight Saving (begin)</t>
  </si>
  <si>
    <t>Daylight Saving (end)</t>
  </si>
  <si>
    <t>Cinco de Mayo</t>
  </si>
  <si>
    <t>Boss's Day</t>
  </si>
  <si>
    <t>Ramadan begins</t>
  </si>
  <si>
    <t>Rosh Hashanah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</si>
</sst>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s>
  <fonts count="63">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0"/>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2"/>
      <color indexed="17"/>
      <name val="Calibri"/>
      <family val="2"/>
    </font>
    <font>
      <sz val="12"/>
      <color indexed="36"/>
      <name val="Calibri"/>
      <family val="2"/>
    </font>
    <font>
      <sz val="12"/>
      <color indexed="59"/>
      <name val="Calibri"/>
      <family val="2"/>
    </font>
    <font>
      <sz val="12"/>
      <color indexed="53"/>
      <name val="Calibri"/>
      <family val="2"/>
    </font>
    <font>
      <b/>
      <sz val="12"/>
      <color indexed="63"/>
      <name val="Calibri"/>
      <family val="2"/>
    </font>
    <font>
      <b/>
      <sz val="12"/>
      <color indexed="50"/>
      <name val="Calibri"/>
      <family val="2"/>
    </font>
    <font>
      <sz val="12"/>
      <color indexed="50"/>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55"/>
      </top>
      <bottom>
        <color indexed="63"/>
      </bottom>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0" fillId="0" borderId="0" xfId="0" applyFont="1" applyAlignment="1">
      <alignment/>
    </xf>
    <xf numFmtId="0" fontId="0" fillId="0" borderId="14"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5" xfId="0" applyNumberFormat="1" applyFont="1" applyFill="1" applyBorder="1" applyAlignment="1">
      <alignment horizontal="center" vertical="center"/>
    </xf>
    <xf numFmtId="0" fontId="17" fillId="0" borderId="16" xfId="0" applyNumberFormat="1" applyFont="1" applyFill="1" applyBorder="1" applyAlignment="1">
      <alignment horizontal="left" vertical="center"/>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14" xfId="0" applyFont="1" applyFill="1" applyBorder="1" applyAlignment="1">
      <alignment/>
    </xf>
    <xf numFmtId="0" fontId="2" fillId="0" borderId="20" xfId="0" applyFont="1" applyFill="1" applyBorder="1" applyAlignment="1">
      <alignment/>
    </xf>
    <xf numFmtId="0" fontId="0" fillId="33" borderId="0" xfId="0" applyFill="1" applyAlignment="1">
      <alignment/>
    </xf>
    <xf numFmtId="164" fontId="18" fillId="0" borderId="17" xfId="0" applyNumberFormat="1" applyFont="1" applyFill="1" applyBorder="1" applyAlignment="1">
      <alignment horizontal="center" vertical="center"/>
    </xf>
    <xf numFmtId="0" fontId="23" fillId="0" borderId="15" xfId="0" applyFont="1" applyFill="1" applyBorder="1" applyAlignment="1">
      <alignment vertical="top"/>
    </xf>
    <xf numFmtId="0" fontId="2" fillId="0" borderId="16" xfId="0" applyFont="1" applyFill="1" applyBorder="1" applyAlignment="1">
      <alignment/>
    </xf>
    <xf numFmtId="0" fontId="9" fillId="33" borderId="21" xfId="0" applyFont="1" applyFill="1" applyBorder="1" applyAlignment="1">
      <alignment horizontal="center"/>
    </xf>
    <xf numFmtId="0" fontId="9" fillId="33" borderId="22" xfId="0" applyFont="1" applyFill="1" applyBorder="1" applyAlignment="1">
      <alignment horizontal="center"/>
    </xf>
    <xf numFmtId="0" fontId="0" fillId="0" borderId="0" xfId="0" applyFont="1" applyFill="1" applyBorder="1" applyAlignment="1">
      <alignment/>
    </xf>
    <xf numFmtId="0" fontId="2" fillId="33" borderId="14"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3" xfId="0" applyFont="1" applyBorder="1" applyAlignment="1">
      <alignment vertical="center"/>
    </xf>
    <xf numFmtId="0" fontId="0" fillId="0" borderId="21" xfId="0" applyFont="1" applyBorder="1" applyAlignment="1">
      <alignment vertical="center"/>
    </xf>
    <xf numFmtId="0" fontId="0" fillId="0" borderId="21" xfId="0" applyFont="1" applyFill="1" applyBorder="1" applyAlignment="1">
      <alignment vertical="center"/>
    </xf>
    <xf numFmtId="171" fontId="0" fillId="0" borderId="23" xfId="0" applyNumberFormat="1" applyFont="1" applyFill="1" applyBorder="1" applyAlignment="1">
      <alignment horizontal="center" vertical="center"/>
    </xf>
    <xf numFmtId="0" fontId="14" fillId="34" borderId="0" xfId="0" applyFont="1" applyFill="1" applyBorder="1" applyAlignment="1">
      <alignment horizontal="center" vertical="center"/>
    </xf>
    <xf numFmtId="0" fontId="12" fillId="33" borderId="14" xfId="53" applyFont="1" applyFill="1" applyBorder="1" applyAlignment="1" applyProtection="1">
      <alignment horizontal="left"/>
      <protection/>
    </xf>
    <xf numFmtId="168" fontId="13" fillId="35" borderId="13" xfId="0" applyNumberFormat="1" applyFont="1" applyFill="1" applyBorder="1" applyAlignment="1">
      <alignment horizontal="center" vertical="center"/>
    </xf>
    <xf numFmtId="168" fontId="13" fillId="35" borderId="21" xfId="0" applyNumberFormat="1" applyFont="1" applyFill="1" applyBorder="1" applyAlignment="1">
      <alignment horizontal="center" vertical="center"/>
    </xf>
    <xf numFmtId="168" fontId="13" fillId="35" borderId="22" xfId="0" applyNumberFormat="1" applyFont="1" applyFill="1" applyBorder="1" applyAlignment="1">
      <alignment horizontal="center" vertical="center"/>
    </xf>
    <xf numFmtId="0" fontId="15" fillId="0" borderId="19" xfId="0" applyFont="1" applyFill="1" applyBorder="1" applyAlignment="1">
      <alignment horizontal="center"/>
    </xf>
    <xf numFmtId="0" fontId="0" fillId="0" borderId="24" xfId="0" applyFill="1" applyBorder="1" applyAlignment="1">
      <alignment horizontal="left"/>
    </xf>
    <xf numFmtId="0" fontId="0" fillId="0" borderId="25" xfId="0" applyFill="1" applyBorder="1" applyAlignment="1">
      <alignment horizontal="left"/>
    </xf>
    <xf numFmtId="0" fontId="0" fillId="0" borderId="26" xfId="0" applyFill="1" applyBorder="1" applyAlignment="1">
      <alignment horizontal="left"/>
    </xf>
    <xf numFmtId="0" fontId="6" fillId="33" borderId="19" xfId="0" applyFont="1" applyFill="1" applyBorder="1" applyAlignment="1">
      <alignment horizontal="left"/>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6" fillId="33" borderId="19" xfId="0" applyFont="1" applyFill="1" applyBorder="1" applyAlignment="1">
      <alignment horizontal="center"/>
    </xf>
    <xf numFmtId="0" fontId="12" fillId="0" borderId="0" xfId="53" applyFont="1" applyFill="1" applyBorder="1" applyAlignment="1" applyProtection="1">
      <alignment horizontal="left"/>
      <protection/>
    </xf>
    <xf numFmtId="0" fontId="2" fillId="0" borderId="27" xfId="0" applyFont="1" applyFill="1" applyBorder="1" applyAlignment="1">
      <alignment horizontal="right"/>
    </xf>
    <xf numFmtId="0" fontId="22" fillId="35" borderId="19" xfId="0" applyFont="1" applyFill="1" applyBorder="1" applyAlignment="1" applyProtection="1">
      <alignment horizontal="left" vertical="center"/>
      <protection/>
    </xf>
    <xf numFmtId="0" fontId="11" fillId="33" borderId="0" xfId="0" applyFont="1" applyFill="1" applyAlignment="1">
      <alignment horizontal="center"/>
    </xf>
    <xf numFmtId="0" fontId="7" fillId="0" borderId="28" xfId="0" applyFont="1" applyFill="1" applyBorder="1" applyAlignment="1">
      <alignment horizontal="center"/>
    </xf>
    <xf numFmtId="0" fontId="8" fillId="33" borderId="17"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3" fillId="35" borderId="25" xfId="0"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24" xfId="0" applyFont="1" applyFill="1" applyBorder="1" applyAlignment="1">
      <alignment horizontal="center" vertical="center"/>
    </xf>
    <xf numFmtId="164" fontId="17" fillId="0" borderId="17"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0" borderId="29"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xf>
    <xf numFmtId="0" fontId="24" fillId="0" borderId="29" xfId="0" applyNumberFormat="1" applyFont="1" applyFill="1" applyBorder="1" applyAlignment="1">
      <alignment horizontal="center" vertical="center"/>
    </xf>
    <xf numFmtId="0" fontId="12" fillId="0" borderId="19" xfId="53" applyFont="1" applyFill="1" applyBorder="1" applyAlignment="1" applyProtection="1">
      <alignment horizontal="right"/>
      <protection/>
    </xf>
    <xf numFmtId="0" fontId="12" fillId="0" borderId="29" xfId="53" applyFont="1" applyFill="1" applyBorder="1" applyAlignment="1" applyProtection="1">
      <alignment horizontal="right"/>
      <protection/>
    </xf>
    <xf numFmtId="0" fontId="2" fillId="0" borderId="0" xfId="0" applyFont="1" applyFill="1" applyBorder="1" applyAlignment="1">
      <alignment horizontal="right"/>
    </xf>
    <xf numFmtId="0" fontId="2" fillId="0" borderId="18"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168" fontId="19" fillId="0" borderId="19" xfId="0" applyNumberFormat="1" applyFont="1" applyFill="1" applyBorder="1" applyAlignment="1">
      <alignment horizontal="right" vertical="top"/>
    </xf>
    <xf numFmtId="0" fontId="21" fillId="0" borderId="19" xfId="0" applyFont="1" applyBorder="1" applyAlignment="1">
      <alignment horizontal="left" vertical="top" wrapText="1"/>
    </xf>
    <xf numFmtId="168" fontId="19" fillId="0" borderId="19"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1028700</xdr:colOff>
      <xdr:row>0</xdr:row>
      <xdr:rowOff>28575</xdr:rowOff>
    </xdr:from>
    <xdr:to>
      <xdr:col>25</xdr:col>
      <xdr:colOff>2219325</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610350" y="28575"/>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sheet1.xml><?xml version="1.0" encoding="utf-8"?>
<worksheet xmlns="http://schemas.openxmlformats.org/spreadsheetml/2006/main" xmlns:r="http://schemas.openxmlformats.org/officeDocument/2006/relationships">
  <dimension ref="A1:Z47"/>
  <sheetViews>
    <sheetView showGridLines="0" tabSelected="1" zoomScale="115" zoomScaleNormal="115" workbookViewId="0" topLeftCell="B1">
      <selection activeCell="AD20" sqref="AD20"/>
    </sheetView>
  </sheetViews>
  <sheetFormatPr defaultColWidth="8.8515625" defaultRowHeight="12.75"/>
  <cols>
    <col min="1" max="23" width="3.140625" style="0" customWidth="1"/>
    <col min="24" max="24" width="3.00390625" style="0" customWidth="1"/>
    <col min="25" max="25" width="8.421875" style="0" customWidth="1"/>
    <col min="26" max="26" width="33.421875" style="0" customWidth="1"/>
  </cols>
  <sheetData>
    <row r="1" spans="1:26" ht="23.25" customHeight="1">
      <c r="A1" s="51" t="s">
        <v>11</v>
      </c>
      <c r="B1" s="51"/>
      <c r="C1" s="51"/>
      <c r="D1" s="51"/>
      <c r="E1" s="51"/>
      <c r="F1" s="51"/>
      <c r="G1" s="51"/>
      <c r="H1" s="51"/>
      <c r="I1" s="51"/>
      <c r="J1" s="51"/>
      <c r="K1" s="51"/>
      <c r="L1" s="51"/>
      <c r="M1" s="51"/>
      <c r="N1" s="51"/>
      <c r="O1" s="51"/>
      <c r="P1" s="51"/>
      <c r="Q1" s="51"/>
      <c r="R1" s="51"/>
      <c r="S1" s="51"/>
      <c r="T1" s="51"/>
      <c r="U1" s="51"/>
      <c r="V1" s="51"/>
      <c r="W1" s="51"/>
      <c r="X1" s="51"/>
      <c r="Y1" s="51"/>
      <c r="Z1" s="51"/>
    </row>
    <row r="2" spans="1:26" ht="12.75">
      <c r="A2" s="36" t="s">
        <v>43</v>
      </c>
      <c r="B2" s="36"/>
      <c r="C2" s="36"/>
      <c r="D2" s="36"/>
      <c r="E2" s="36"/>
      <c r="F2" s="36"/>
      <c r="G2" s="36"/>
      <c r="H2" s="36"/>
      <c r="I2" s="36"/>
      <c r="J2" s="36"/>
      <c r="K2" s="36"/>
      <c r="L2" s="36"/>
      <c r="M2" s="36"/>
      <c r="N2" s="36"/>
      <c r="O2" s="36"/>
      <c r="P2" s="36"/>
      <c r="Q2" s="20"/>
      <c r="R2" s="20"/>
      <c r="S2" s="20"/>
      <c r="T2" s="20"/>
      <c r="U2" s="20"/>
      <c r="V2" s="20"/>
      <c r="W2" s="20"/>
      <c r="X2" s="20"/>
      <c r="Y2" s="20"/>
      <c r="Z2" s="27" t="s">
        <v>44</v>
      </c>
    </row>
    <row r="3" spans="1:26" ht="12.75">
      <c r="A3" s="57" t="s">
        <v>0</v>
      </c>
      <c r="B3" s="57"/>
      <c r="C3" s="57"/>
      <c r="D3" s="20"/>
      <c r="E3" s="48" t="s">
        <v>3</v>
      </c>
      <c r="F3" s="48"/>
      <c r="G3" s="48"/>
      <c r="H3" s="20"/>
      <c r="I3" s="52" t="s">
        <v>1</v>
      </c>
      <c r="J3" s="52"/>
      <c r="K3" s="52"/>
      <c r="L3" s="20"/>
      <c r="M3" s="20"/>
      <c r="N3" s="20"/>
      <c r="O3" s="20"/>
      <c r="P3" s="20"/>
      <c r="Q3" s="44" t="s">
        <v>7</v>
      </c>
      <c r="R3" s="44"/>
      <c r="S3" s="44"/>
      <c r="T3" s="44"/>
      <c r="U3" s="44"/>
      <c r="V3" s="44"/>
      <c r="W3" s="44"/>
      <c r="X3" s="20"/>
      <c r="Y3" s="20"/>
      <c r="Z3" s="20"/>
    </row>
    <row r="4" spans="1:26" ht="12.75">
      <c r="A4" s="45">
        <v>2014</v>
      </c>
      <c r="B4" s="46"/>
      <c r="C4" s="47"/>
      <c r="D4" s="20"/>
      <c r="E4" s="45">
        <v>1</v>
      </c>
      <c r="F4" s="46"/>
      <c r="G4" s="47"/>
      <c r="H4" s="20"/>
      <c r="I4" s="53">
        <v>1</v>
      </c>
      <c r="J4" s="53"/>
      <c r="K4" s="53"/>
      <c r="L4" s="54" t="s">
        <v>10</v>
      </c>
      <c r="M4" s="55"/>
      <c r="N4" s="55"/>
      <c r="O4" s="55"/>
      <c r="P4" s="20"/>
      <c r="Q4" s="41"/>
      <c r="R4" s="42"/>
      <c r="S4" s="42"/>
      <c r="T4" s="42"/>
      <c r="U4" s="42"/>
      <c r="V4" s="42"/>
      <c r="W4" s="42"/>
      <c r="X4" s="42"/>
      <c r="Y4" s="42"/>
      <c r="Z4" s="43"/>
    </row>
    <row r="5" spans="1:26" ht="12.75">
      <c r="A5" s="29" t="s">
        <v>42</v>
      </c>
      <c r="B5" s="20"/>
      <c r="C5" s="20"/>
      <c r="D5" s="20"/>
      <c r="E5" s="20"/>
      <c r="F5" s="20"/>
      <c r="G5" s="20"/>
      <c r="H5" s="20"/>
      <c r="I5" s="20"/>
      <c r="J5" s="20"/>
      <c r="K5" s="20"/>
      <c r="L5" s="20"/>
      <c r="M5" s="20"/>
      <c r="N5" s="20"/>
      <c r="O5" s="20"/>
      <c r="P5" s="20"/>
      <c r="Q5" s="20"/>
      <c r="R5" s="20"/>
      <c r="S5" s="20"/>
      <c r="T5" s="20"/>
      <c r="U5" s="20"/>
      <c r="V5" s="20"/>
      <c r="W5" s="20"/>
      <c r="X5" s="20"/>
      <c r="Y5" s="20"/>
      <c r="Z5" s="20"/>
    </row>
    <row r="6" spans="1:23" ht="15.75">
      <c r="A6" s="56">
        <f>IF(Q4="","",Q4)</f>
      </c>
      <c r="B6" s="56"/>
      <c r="C6" s="56"/>
      <c r="D6" s="56"/>
      <c r="E6" s="56"/>
      <c r="F6" s="56"/>
      <c r="G6" s="56"/>
      <c r="H6" s="56"/>
      <c r="I6" s="56"/>
      <c r="J6" s="56"/>
      <c r="K6" s="56"/>
      <c r="L6" s="56"/>
      <c r="M6" s="56"/>
      <c r="N6" s="56"/>
      <c r="O6" s="56"/>
      <c r="P6" s="56"/>
      <c r="Q6" s="56"/>
      <c r="R6" s="56"/>
      <c r="S6" s="56"/>
      <c r="T6" s="56"/>
      <c r="U6" s="56"/>
      <c r="V6" s="56"/>
      <c r="W6" s="56"/>
    </row>
    <row r="7" spans="1:26" ht="42" customHeight="1">
      <c r="A7" s="40">
        <f>IF($E$4=1,A4,A4&amp;"-"&amp;A4+1)</f>
        <v>2014</v>
      </c>
      <c r="B7" s="40"/>
      <c r="C7" s="40"/>
      <c r="D7" s="40"/>
      <c r="E7" s="40"/>
      <c r="F7" s="40"/>
      <c r="G7" s="40"/>
      <c r="H7" s="40"/>
      <c r="I7" s="40"/>
      <c r="J7" s="40"/>
      <c r="K7" s="40"/>
      <c r="L7" s="40"/>
      <c r="M7" s="40"/>
      <c r="N7" s="40"/>
      <c r="O7" s="40"/>
      <c r="P7" s="40"/>
      <c r="Q7" s="40"/>
      <c r="R7" s="40"/>
      <c r="S7" s="40"/>
      <c r="T7" s="40"/>
      <c r="U7" s="40"/>
      <c r="V7" s="40"/>
      <c r="W7" s="40"/>
      <c r="X7" s="6"/>
      <c r="Y7" s="6"/>
      <c r="Z7" s="6"/>
    </row>
    <row r="8" spans="1:26" ht="12.75">
      <c r="A8" s="6"/>
      <c r="B8" s="6"/>
      <c r="C8" s="6"/>
      <c r="D8" s="6"/>
      <c r="E8" s="6"/>
      <c r="F8" s="6"/>
      <c r="G8" s="6"/>
      <c r="H8" s="6"/>
      <c r="I8" s="6"/>
      <c r="J8" s="6"/>
      <c r="K8" s="6"/>
      <c r="L8" s="6"/>
      <c r="M8" s="6"/>
      <c r="N8" s="6"/>
      <c r="O8" s="6"/>
      <c r="P8" s="6"/>
      <c r="Q8" s="6"/>
      <c r="R8" s="6"/>
      <c r="S8" s="6"/>
      <c r="T8" s="6"/>
      <c r="U8" s="6"/>
      <c r="V8" s="6"/>
      <c r="W8" s="6"/>
      <c r="X8" s="6"/>
      <c r="Y8" s="26"/>
      <c r="Z8" s="26"/>
    </row>
    <row r="9" spans="1:26" ht="15.75">
      <c r="A9" s="37">
        <f>DATE($A$4,$E$4,1)</f>
        <v>41640</v>
      </c>
      <c r="B9" s="38"/>
      <c r="C9" s="38"/>
      <c r="D9" s="38"/>
      <c r="E9" s="38"/>
      <c r="F9" s="38"/>
      <c r="G9" s="39"/>
      <c r="H9" s="6"/>
      <c r="I9" s="37">
        <f>DATE(YEAR(A9),MONTH(A9)+1,1)</f>
        <v>41671</v>
      </c>
      <c r="J9" s="38"/>
      <c r="K9" s="38"/>
      <c r="L9" s="38"/>
      <c r="M9" s="38"/>
      <c r="N9" s="38"/>
      <c r="O9" s="39"/>
      <c r="P9" s="6"/>
      <c r="Q9" s="37">
        <f>DATE(YEAR(I9),MONTH(I9)+1,1)</f>
        <v>41699</v>
      </c>
      <c r="R9" s="38"/>
      <c r="S9" s="38"/>
      <c r="T9" s="38"/>
      <c r="U9" s="38"/>
      <c r="V9" s="38"/>
      <c r="W9" s="39"/>
      <c r="X9" s="6"/>
      <c r="Y9" s="35" t="s">
        <v>4</v>
      </c>
      <c r="Z9" s="9" t="s">
        <v>41</v>
      </c>
    </row>
    <row r="10" spans="1:26" ht="12.75">
      <c r="A10" s="5" t="str">
        <f>INDEX({"Su";"M";"Tu";"W";"Th";"F";"Sa"},1+MOD($I$4+1-2,7))</f>
        <v>Su</v>
      </c>
      <c r="B10" s="24" t="str">
        <f>INDEX({"Su";"M";"Tu";"W";"Th";"F";"Sa"},1+MOD($I$4+2-2,7))</f>
        <v>M</v>
      </c>
      <c r="C10" s="24" t="str">
        <f>INDEX({"Su";"M";"Tu";"W";"Th";"F";"Sa"},1+MOD($I$4+3-2,7))</f>
        <v>Tu</v>
      </c>
      <c r="D10" s="24" t="str">
        <f>INDEX({"Su";"M";"Tu";"W";"Th";"F";"Sa"},1+MOD($I$4+4-2,7))</f>
        <v>W</v>
      </c>
      <c r="E10" s="24" t="str">
        <f>INDEX({"Su";"M";"Tu";"W";"Th";"F";"Sa"},1+MOD($I$4+5-2,7))</f>
        <v>Th</v>
      </c>
      <c r="F10" s="24" t="str">
        <f>INDEX({"Su";"M";"Tu";"W";"Th";"F";"Sa"},1+MOD($I$4+6-2,7))</f>
        <v>F</v>
      </c>
      <c r="G10" s="25" t="str">
        <f>INDEX({"Su";"M";"Tu";"W";"Th";"F";"Sa"},1+MOD($I$4+7-2,7))</f>
        <v>Sa</v>
      </c>
      <c r="H10" s="6"/>
      <c r="I10" s="3" t="str">
        <f>$A$10</f>
        <v>Su</v>
      </c>
      <c r="J10" s="1" t="str">
        <f>$B$10</f>
        <v>M</v>
      </c>
      <c r="K10" s="1" t="str">
        <f>$C$10</f>
        <v>Tu</v>
      </c>
      <c r="L10" s="1" t="str">
        <f>$D$10</f>
        <v>W</v>
      </c>
      <c r="M10" s="1" t="str">
        <f>$E$10</f>
        <v>Th</v>
      </c>
      <c r="N10" s="1" t="str">
        <f>$F$10</f>
        <v>F</v>
      </c>
      <c r="O10" s="4" t="str">
        <f>$G$10</f>
        <v>Sa</v>
      </c>
      <c r="P10" s="6"/>
      <c r="Q10" s="3" t="str">
        <f>$A$10</f>
        <v>Su</v>
      </c>
      <c r="R10" s="1" t="str">
        <f>$B$10</f>
        <v>M</v>
      </c>
      <c r="S10" s="1" t="str">
        <f>$C$10</f>
        <v>Tu</v>
      </c>
      <c r="T10" s="1" t="str">
        <f>$D$10</f>
        <v>W</v>
      </c>
      <c r="U10" s="1" t="str">
        <f>$E$10</f>
        <v>Th</v>
      </c>
      <c r="V10" s="1" t="str">
        <f>$F$10</f>
        <v>F</v>
      </c>
      <c r="W10" s="4" t="str">
        <f>$G$10</f>
        <v>Sa</v>
      </c>
      <c r="X10" s="6"/>
      <c r="Y10" s="34">
        <f>DATE($A$4+IF($E$4&gt;1,1,0),1,1)</f>
        <v>41640</v>
      </c>
      <c r="Z10" s="31" t="s">
        <v>30</v>
      </c>
    </row>
    <row r="11" spans="1:26" ht="12.75">
      <c r="A11" s="2">
        <f aca="true" t="shared" si="0" ref="A11:G16">IF(MONTH($A$9)&lt;&gt;MONTH($A$9-(WEEKDAY($A$9,1)-($I$4-1))-IF((WEEKDAY($A$9,1)-($I$4-1))&lt;=0,7,0)+(ROW(A11)-ROW($A$11))*7+(COLUMN(A11)-COLUMN($A$11)+1)),"",$A$9-(WEEKDAY($A$9,1)-($I$4-1))-IF((WEEKDAY($A$9,1)-($I$4-1))&lt;=0,7,0)+(ROW(A11)-ROW($A$11))*7+(COLUMN(A11)-COLUMN($A$11)+1))</f>
      </c>
      <c r="B11" s="2">
        <f t="shared" si="0"/>
      </c>
      <c r="C11" s="2">
        <f t="shared" si="0"/>
      </c>
      <c r="D11" s="2">
        <f t="shared" si="0"/>
        <v>41640</v>
      </c>
      <c r="E11" s="2">
        <f t="shared" si="0"/>
        <v>41641</v>
      </c>
      <c r="F11" s="2">
        <f t="shared" si="0"/>
        <v>41642</v>
      </c>
      <c r="G11" s="2">
        <f t="shared" si="0"/>
        <v>41643</v>
      </c>
      <c r="H11" s="6"/>
      <c r="I11" s="2">
        <f aca="true" t="shared" si="1" ref="I11:O16">IF(MONTH($I$9)&lt;&gt;MONTH($I$9-(WEEKDAY($I$9,1)-($I$4-1))-IF((WEEKDAY($I$9,1)-($I$4-1))&lt;=0,7,0)+(ROW(I11)-ROW($I$11))*7+(COLUMN(I11)-COLUMN($I$11)+1)),"",$I$9-(WEEKDAY($I$9,1)-($I$4-1))-IF((WEEKDAY($I$9,1)-($I$4-1))&lt;=0,7,0)+(ROW(I11)-ROW($I$11))*7+(COLUMN(I11)-COLUMN($I$11)+1))</f>
      </c>
      <c r="J11" s="2">
        <f t="shared" si="1"/>
      </c>
      <c r="K11" s="2">
        <f t="shared" si="1"/>
      </c>
      <c r="L11" s="2">
        <f t="shared" si="1"/>
      </c>
      <c r="M11" s="2">
        <f t="shared" si="1"/>
      </c>
      <c r="N11" s="2">
        <f t="shared" si="1"/>
      </c>
      <c r="O11" s="2">
        <f t="shared" si="1"/>
        <v>41671</v>
      </c>
      <c r="P11" s="6"/>
      <c r="Q11" s="2">
        <f aca="true" t="shared" si="2" ref="Q11:W16">IF(MONTH($Q$9)&lt;&gt;MONTH($Q$9-(WEEKDAY($Q$9,1)-($I$4-1))-IF((WEEKDAY($Q$9,1)-($I$4-1))&lt;=0,7,0)+(ROW(Q11)-ROW($Q$11))*7+(COLUMN(Q11)-COLUMN($Q$11)+1)),"",$Q$9-(WEEKDAY($Q$9,1)-($I$4-1))-IF((WEEKDAY($Q$9,1)-($I$4-1))&lt;=0,7,0)+(ROW(Q11)-ROW($Q$11))*7+(COLUMN(Q11)-COLUMN($Q$11)+1))</f>
      </c>
      <c r="R11" s="2">
        <f t="shared" si="2"/>
      </c>
      <c r="S11" s="2">
        <f t="shared" si="2"/>
      </c>
      <c r="T11" s="2">
        <f t="shared" si="2"/>
      </c>
      <c r="U11" s="2">
        <f t="shared" si="2"/>
      </c>
      <c r="V11" s="2">
        <f t="shared" si="2"/>
      </c>
      <c r="W11" s="2">
        <f t="shared" si="2"/>
        <v>41699</v>
      </c>
      <c r="X11" s="6"/>
      <c r="Y11" s="34">
        <f>(DATE($A$4+IF($E$4&gt;1,1,0),1,1)+(3-1)*7)+2-WEEKDAY(DATE($A$4+IF($E$4&gt;1,1,0),1,1),1)+IF(2&lt;WEEKDAY(DATE($A$4+IF($E$4&gt;1,1,0),1,1),1),7,0)</f>
        <v>41659</v>
      </c>
      <c r="Z11" s="32" t="s">
        <v>18</v>
      </c>
    </row>
    <row r="12" spans="1:26" ht="12.75">
      <c r="A12" s="2">
        <f t="shared" si="0"/>
        <v>41644</v>
      </c>
      <c r="B12" s="2">
        <f t="shared" si="0"/>
        <v>41645</v>
      </c>
      <c r="C12" s="2">
        <f t="shared" si="0"/>
        <v>41646</v>
      </c>
      <c r="D12" s="2">
        <f t="shared" si="0"/>
        <v>41647</v>
      </c>
      <c r="E12" s="2">
        <f t="shared" si="0"/>
        <v>41648</v>
      </c>
      <c r="F12" s="2">
        <f t="shared" si="0"/>
        <v>41649</v>
      </c>
      <c r="G12" s="2">
        <f t="shared" si="0"/>
        <v>41650</v>
      </c>
      <c r="H12" s="6"/>
      <c r="I12" s="2">
        <f t="shared" si="1"/>
        <v>41672</v>
      </c>
      <c r="J12" s="2">
        <f t="shared" si="1"/>
        <v>41673</v>
      </c>
      <c r="K12" s="2">
        <f t="shared" si="1"/>
        <v>41674</v>
      </c>
      <c r="L12" s="2">
        <f t="shared" si="1"/>
        <v>41675</v>
      </c>
      <c r="M12" s="2">
        <f t="shared" si="1"/>
        <v>41676</v>
      </c>
      <c r="N12" s="2">
        <f t="shared" si="1"/>
        <v>41677</v>
      </c>
      <c r="O12" s="2">
        <f t="shared" si="1"/>
        <v>41678</v>
      </c>
      <c r="P12" s="6"/>
      <c r="Q12" s="2">
        <f t="shared" si="2"/>
        <v>41700</v>
      </c>
      <c r="R12" s="2">
        <f t="shared" si="2"/>
        <v>41701</v>
      </c>
      <c r="S12" s="2">
        <f t="shared" si="2"/>
        <v>41702</v>
      </c>
      <c r="T12" s="2">
        <f t="shared" si="2"/>
        <v>41703</v>
      </c>
      <c r="U12" s="2">
        <f t="shared" si="2"/>
        <v>41704</v>
      </c>
      <c r="V12" s="2">
        <f t="shared" si="2"/>
        <v>41705</v>
      </c>
      <c r="W12" s="2">
        <f t="shared" si="2"/>
        <v>41706</v>
      </c>
      <c r="X12" s="6"/>
      <c r="Y12" s="34">
        <f>IF(AND($A$4&gt;=2013,$A$4&lt;=2020),DATEVALUE(INDEX({"2013-02-10";"2014-01-31";"2015-02-19";"2016-02-08";"2017-01-28";"2018-02-16";"2019-02-05";"2020-01-25"},$A$4-2012+IF(MONTH(DATEVALUE(INDEX({"2013-02-10";"2014-01-31";"2015-02-19";"2016-02-08";"2017-01-28";"2018-02-16";"2019-02-05";"2020-01-25"},$A$4-2012)))&lt;$E$4,1,0),1)),"---")</f>
        <v>41670</v>
      </c>
      <c r="Z12" s="32" t="s">
        <v>16</v>
      </c>
    </row>
    <row r="13" spans="1:26" ht="12.75">
      <c r="A13" s="2">
        <f t="shared" si="0"/>
        <v>41651</v>
      </c>
      <c r="B13" s="2">
        <f t="shared" si="0"/>
        <v>41652</v>
      </c>
      <c r="C13" s="2">
        <f t="shared" si="0"/>
        <v>41653</v>
      </c>
      <c r="D13" s="2">
        <f t="shared" si="0"/>
        <v>41654</v>
      </c>
      <c r="E13" s="2">
        <f t="shared" si="0"/>
        <v>41655</v>
      </c>
      <c r="F13" s="2">
        <f t="shared" si="0"/>
        <v>41656</v>
      </c>
      <c r="G13" s="2">
        <f t="shared" si="0"/>
        <v>41657</v>
      </c>
      <c r="H13" s="6"/>
      <c r="I13" s="2">
        <f t="shared" si="1"/>
        <v>41679</v>
      </c>
      <c r="J13" s="2">
        <f t="shared" si="1"/>
        <v>41680</v>
      </c>
      <c r="K13" s="2">
        <f t="shared" si="1"/>
        <v>41681</v>
      </c>
      <c r="L13" s="2">
        <f t="shared" si="1"/>
        <v>41682</v>
      </c>
      <c r="M13" s="2">
        <f t="shared" si="1"/>
        <v>41683</v>
      </c>
      <c r="N13" s="2">
        <f t="shared" si="1"/>
        <v>41684</v>
      </c>
      <c r="O13" s="2">
        <f t="shared" si="1"/>
        <v>41685</v>
      </c>
      <c r="P13" s="6"/>
      <c r="Q13" s="2">
        <f t="shared" si="2"/>
        <v>41707</v>
      </c>
      <c r="R13" s="2">
        <f t="shared" si="2"/>
        <v>41708</v>
      </c>
      <c r="S13" s="2">
        <f t="shared" si="2"/>
        <v>41709</v>
      </c>
      <c r="T13" s="2">
        <f t="shared" si="2"/>
        <v>41710</v>
      </c>
      <c r="U13" s="2">
        <f t="shared" si="2"/>
        <v>41711</v>
      </c>
      <c r="V13" s="2">
        <f t="shared" si="2"/>
        <v>41712</v>
      </c>
      <c r="W13" s="2">
        <f t="shared" si="2"/>
        <v>41713</v>
      </c>
      <c r="X13" s="6"/>
      <c r="Y13" s="34">
        <f>DATE($A$4+IF($E$4&gt;2,1,0),2,14)</f>
        <v>41684</v>
      </c>
      <c r="Z13" s="32" t="s">
        <v>33</v>
      </c>
    </row>
    <row r="14" spans="1:26" ht="12.75">
      <c r="A14" s="2">
        <f t="shared" si="0"/>
        <v>41658</v>
      </c>
      <c r="B14" s="2">
        <f t="shared" si="0"/>
        <v>41659</v>
      </c>
      <c r="C14" s="2">
        <f t="shared" si="0"/>
        <v>41660</v>
      </c>
      <c r="D14" s="2">
        <f t="shared" si="0"/>
        <v>41661</v>
      </c>
      <c r="E14" s="2">
        <f t="shared" si="0"/>
        <v>41662</v>
      </c>
      <c r="F14" s="2">
        <f t="shared" si="0"/>
        <v>41663</v>
      </c>
      <c r="G14" s="2">
        <f t="shared" si="0"/>
        <v>41664</v>
      </c>
      <c r="H14" s="6"/>
      <c r="I14" s="2">
        <f t="shared" si="1"/>
        <v>41686</v>
      </c>
      <c r="J14" s="2">
        <f t="shared" si="1"/>
        <v>41687</v>
      </c>
      <c r="K14" s="2">
        <f t="shared" si="1"/>
        <v>41688</v>
      </c>
      <c r="L14" s="2">
        <f t="shared" si="1"/>
        <v>41689</v>
      </c>
      <c r="M14" s="2">
        <f t="shared" si="1"/>
        <v>41690</v>
      </c>
      <c r="N14" s="2">
        <f t="shared" si="1"/>
        <v>41691</v>
      </c>
      <c r="O14" s="2">
        <f t="shared" si="1"/>
        <v>41692</v>
      </c>
      <c r="P14" s="6"/>
      <c r="Q14" s="2">
        <f t="shared" si="2"/>
        <v>41714</v>
      </c>
      <c r="R14" s="2">
        <f t="shared" si="2"/>
        <v>41715</v>
      </c>
      <c r="S14" s="2">
        <f t="shared" si="2"/>
        <v>41716</v>
      </c>
      <c r="T14" s="2">
        <f t="shared" si="2"/>
        <v>41717</v>
      </c>
      <c r="U14" s="2">
        <f t="shared" si="2"/>
        <v>41718</v>
      </c>
      <c r="V14" s="2">
        <f t="shared" si="2"/>
        <v>41719</v>
      </c>
      <c r="W14" s="2">
        <f t="shared" si="2"/>
        <v>41720</v>
      </c>
      <c r="X14" s="6"/>
      <c r="Y14" s="34">
        <f>(DATE($A$4+IF($E$4&gt;2,1,0),2,1)+(3-1)*7)+2-WEEKDAY(DATE($A$4+IF($E$4&gt;2,1,0),2,1),1)+IF(2&lt;WEEKDAY(DATE($A$4+IF($E$4&gt;2,1,0),2,1),1),7,0)</f>
        <v>41687</v>
      </c>
      <c r="Z14" s="32" t="s">
        <v>22</v>
      </c>
    </row>
    <row r="15" spans="1:26" ht="12.75">
      <c r="A15" s="2">
        <f t="shared" si="0"/>
        <v>41665</v>
      </c>
      <c r="B15" s="2">
        <f t="shared" si="0"/>
        <v>41666</v>
      </c>
      <c r="C15" s="2">
        <f t="shared" si="0"/>
        <v>41667</v>
      </c>
      <c r="D15" s="2">
        <f t="shared" si="0"/>
        <v>41668</v>
      </c>
      <c r="E15" s="2">
        <f t="shared" si="0"/>
        <v>41669</v>
      </c>
      <c r="F15" s="2">
        <f t="shared" si="0"/>
        <v>41670</v>
      </c>
      <c r="G15" s="2">
        <f t="shared" si="0"/>
      </c>
      <c r="H15" s="6"/>
      <c r="I15" s="2">
        <f t="shared" si="1"/>
        <v>41693</v>
      </c>
      <c r="J15" s="2">
        <f t="shared" si="1"/>
        <v>41694</v>
      </c>
      <c r="K15" s="2">
        <f t="shared" si="1"/>
        <v>41695</v>
      </c>
      <c r="L15" s="2">
        <f t="shared" si="1"/>
        <v>41696</v>
      </c>
      <c r="M15" s="2">
        <f t="shared" si="1"/>
        <v>41697</v>
      </c>
      <c r="N15" s="2">
        <f t="shared" si="1"/>
        <v>41698</v>
      </c>
      <c r="O15" s="2">
        <f t="shared" si="1"/>
      </c>
      <c r="P15" s="6"/>
      <c r="Q15" s="2">
        <f t="shared" si="2"/>
        <v>41721</v>
      </c>
      <c r="R15" s="2">
        <f t="shared" si="2"/>
        <v>41722</v>
      </c>
      <c r="S15" s="2">
        <f t="shared" si="2"/>
        <v>41723</v>
      </c>
      <c r="T15" s="2">
        <f t="shared" si="2"/>
        <v>41724</v>
      </c>
      <c r="U15" s="2">
        <f t="shared" si="2"/>
        <v>41725</v>
      </c>
      <c r="V15" s="2">
        <f t="shared" si="2"/>
        <v>41726</v>
      </c>
      <c r="W15" s="2">
        <f t="shared" si="2"/>
        <v>41727</v>
      </c>
      <c r="X15" s="6"/>
      <c r="Y15" s="34">
        <f>IF(AND($A$4&gt;1900,$A$4&lt;2199),IF(MONTH(ROUND(DATE($A$4,4,1)/7+MOD(19*MOD($A$4,19)-7,30)*0.14,0)*7-6-46)&lt;$E$4,ROUND(DATE($A$4+1,4,1)/7+MOD(19*MOD($A$4+1,19)-7,30)*0.14,0)*7-6-46,ROUND(DATE($A$4,4,1)/7+MOD(19*MOD($A$4,19)-7,30)*0.14,0)*7-6-46),"n/f")</f>
        <v>41703</v>
      </c>
      <c r="Z15" s="32" t="s">
        <v>46</v>
      </c>
    </row>
    <row r="16" spans="1:26" ht="12.75">
      <c r="A16" s="2">
        <f t="shared" si="0"/>
      </c>
      <c r="B16" s="2">
        <f t="shared" si="0"/>
      </c>
      <c r="C16" s="2">
        <f t="shared" si="0"/>
      </c>
      <c r="D16" s="2">
        <f t="shared" si="0"/>
      </c>
      <c r="E16" s="2">
        <f t="shared" si="0"/>
      </c>
      <c r="F16" s="2">
        <f t="shared" si="0"/>
      </c>
      <c r="G16" s="2">
        <f t="shared" si="0"/>
      </c>
      <c r="H16" s="8"/>
      <c r="I16" s="2">
        <f t="shared" si="1"/>
      </c>
      <c r="J16" s="2">
        <f t="shared" si="1"/>
      </c>
      <c r="K16" s="2">
        <f t="shared" si="1"/>
      </c>
      <c r="L16" s="2">
        <f t="shared" si="1"/>
      </c>
      <c r="M16" s="2">
        <f t="shared" si="1"/>
      </c>
      <c r="N16" s="2">
        <f t="shared" si="1"/>
      </c>
      <c r="O16" s="2">
        <f t="shared" si="1"/>
      </c>
      <c r="P16" s="8"/>
      <c r="Q16" s="2">
        <f t="shared" si="2"/>
        <v>41728</v>
      </c>
      <c r="R16" s="2">
        <f t="shared" si="2"/>
        <v>41729</v>
      </c>
      <c r="S16" s="2">
        <f t="shared" si="2"/>
      </c>
      <c r="T16" s="2">
        <f t="shared" si="2"/>
      </c>
      <c r="U16" s="2">
        <f t="shared" si="2"/>
      </c>
      <c r="V16" s="2">
        <f t="shared" si="2"/>
      </c>
      <c r="W16" s="2">
        <f t="shared" si="2"/>
      </c>
      <c r="X16" s="6"/>
      <c r="Y16" s="34">
        <f>IF($A$4+IF($E$4&gt;4,1,0)&lt;2007,(DATE($A$4+IF($E$4&gt;4,1,0),4,1)+(1-1)*7)+IF(1&lt;WEEKDAY(DATE($A$4+IF($E$4&gt;4,1,0),4,1)),1+7-WEEKDAY(DATE($A$4+IF($E$4&gt;4,1,0),4,1),1),1-WEEKDAY(DATE($A$4+IF($E$4&gt;4,1,0),4,1),1)),(DATE($A$4+IF($E$4&gt;4,1,0),4-1,1)+(2-1)*7)+IF(1&lt;WEEKDAY(DATE($A$4+IF($E$4&gt;4,1,0),4-1,1),1),1+7-WEEKDAY(DATE($A$4+IF($E$4&gt;4,1,0),4-1,1),1),1-WEEKDAY(DATE($A$4+IF($E$4&gt;4,1,0),4-1,1),1)))</f>
        <v>41707</v>
      </c>
      <c r="Z16" s="32" t="s">
        <v>47</v>
      </c>
    </row>
    <row r="17" spans="1:26" ht="12.75">
      <c r="A17" s="6"/>
      <c r="B17" s="6"/>
      <c r="C17" s="6"/>
      <c r="D17" s="6"/>
      <c r="E17" s="6"/>
      <c r="F17" s="6"/>
      <c r="G17" s="6"/>
      <c r="H17" s="6"/>
      <c r="I17" s="6"/>
      <c r="J17" s="6"/>
      <c r="K17" s="6"/>
      <c r="L17" s="6"/>
      <c r="M17" s="6"/>
      <c r="N17" s="6"/>
      <c r="O17" s="6"/>
      <c r="P17" s="6"/>
      <c r="Q17" s="6"/>
      <c r="R17" s="6"/>
      <c r="S17" s="6"/>
      <c r="T17" s="6"/>
      <c r="U17" s="6"/>
      <c r="V17" s="6"/>
      <c r="W17" s="6"/>
      <c r="X17" s="6"/>
      <c r="Y17" s="34">
        <f>DATE($A$4+IF($E$4&gt;3,1,0),3,17)</f>
        <v>41715</v>
      </c>
      <c r="Z17" s="32" t="s">
        <v>32</v>
      </c>
    </row>
    <row r="18" spans="1:26" ht="15.75">
      <c r="A18" s="37">
        <f>DATE(YEAR(Q9),MONTH(Q9)+1,1)</f>
        <v>41730</v>
      </c>
      <c r="B18" s="38"/>
      <c r="C18" s="38"/>
      <c r="D18" s="38"/>
      <c r="E18" s="38"/>
      <c r="F18" s="38"/>
      <c r="G18" s="39"/>
      <c r="H18" s="6"/>
      <c r="I18" s="37">
        <f>DATE(YEAR(A18),MONTH(A18)+1,1)</f>
        <v>41760</v>
      </c>
      <c r="J18" s="38"/>
      <c r="K18" s="38"/>
      <c r="L18" s="38"/>
      <c r="M18" s="38"/>
      <c r="N18" s="38"/>
      <c r="O18" s="39"/>
      <c r="P18" s="6"/>
      <c r="Q18" s="37">
        <f>DATE(YEAR(I18),MONTH(I18)+1,1)</f>
        <v>41791</v>
      </c>
      <c r="R18" s="38"/>
      <c r="S18" s="38"/>
      <c r="T18" s="38"/>
      <c r="U18" s="38"/>
      <c r="V18" s="38"/>
      <c r="W18" s="39"/>
      <c r="X18" s="6"/>
      <c r="Y18" s="34">
        <f>IF(AND($A$4&gt;1900,$A$4&lt;2099),IF(MONTH(ROUNDDOWN((DATE(2000,3,20)+TIME(7,29,0))+($A$4-2000)*365.24238,0))&lt;$E$4,ROUNDDOWN((DATE(2000,3,20)+TIME(7,29,0))+($A$4+1-2000)*365.24238,0),ROUNDDOWN((DATE(2000,3,20)+TIME(7,29,0))+($A$4-2000)*365.24238,0)),"n/f")</f>
        <v>41718</v>
      </c>
      <c r="Z18" s="32" t="s">
        <v>37</v>
      </c>
    </row>
    <row r="19" spans="1:26" ht="12.75">
      <c r="A19" s="3" t="str">
        <f>$A$10</f>
        <v>Su</v>
      </c>
      <c r="B19" s="1" t="str">
        <f>$B$10</f>
        <v>M</v>
      </c>
      <c r="C19" s="1" t="str">
        <f>$C$10</f>
        <v>Tu</v>
      </c>
      <c r="D19" s="1" t="str">
        <f>$D$10</f>
        <v>W</v>
      </c>
      <c r="E19" s="1" t="str">
        <f>$E$10</f>
        <v>Th</v>
      </c>
      <c r="F19" s="1" t="str">
        <f>$F$10</f>
        <v>F</v>
      </c>
      <c r="G19" s="4" t="str">
        <f>$G$10</f>
        <v>Sa</v>
      </c>
      <c r="H19" s="6"/>
      <c r="I19" s="3" t="str">
        <f>$A$10</f>
        <v>Su</v>
      </c>
      <c r="J19" s="1" t="str">
        <f>$B$10</f>
        <v>M</v>
      </c>
      <c r="K19" s="1" t="str">
        <f>$C$10</f>
        <v>Tu</v>
      </c>
      <c r="L19" s="1" t="str">
        <f>$D$10</f>
        <v>W</v>
      </c>
      <c r="M19" s="1" t="str">
        <f>$E$10</f>
        <v>Th</v>
      </c>
      <c r="N19" s="1" t="str">
        <f>$F$10</f>
        <v>F</v>
      </c>
      <c r="O19" s="4" t="str">
        <f>$G$10</f>
        <v>Sa</v>
      </c>
      <c r="P19" s="6"/>
      <c r="Q19" s="3" t="str">
        <f>$A$10</f>
        <v>Su</v>
      </c>
      <c r="R19" s="1" t="str">
        <f>$B$10</f>
        <v>M</v>
      </c>
      <c r="S19" s="1" t="str">
        <f>$C$10</f>
        <v>Tu</v>
      </c>
      <c r="T19" s="1" t="str">
        <f>$D$10</f>
        <v>W</v>
      </c>
      <c r="U19" s="1" t="str">
        <f>$E$10</f>
        <v>Th</v>
      </c>
      <c r="V19" s="1" t="str">
        <f>$F$10</f>
        <v>F</v>
      </c>
      <c r="W19" s="4" t="str">
        <f>$G$10</f>
        <v>Sa</v>
      </c>
      <c r="X19" s="6"/>
      <c r="Y19" s="34">
        <f>DATE($A$4+IF($E$4&gt;4,1,0),4,1)</f>
        <v>41730</v>
      </c>
      <c r="Z19" s="32" t="s">
        <v>25</v>
      </c>
    </row>
    <row r="20" spans="1:26" ht="12.75">
      <c r="A20" s="2">
        <f aca="true" t="shared" si="3" ref="A20:G25">IF(MONTH($A$18)&lt;&gt;MONTH($A$18-(WEEKDAY($A$18,1)-($I$4-1))-IF((WEEKDAY($A$18,1)-($I$4-1))&lt;=0,7,0)+(ROW(A20)-ROW($A$20))*7+(COLUMN(A20)-COLUMN($A$20)+1)),"",$A$18-(WEEKDAY($A$18,1)-($I$4-1))-IF((WEEKDAY($A$18,1)-($I$4-1))&lt;=0,7,0)+(ROW(A20)-ROW($A$20))*7+(COLUMN(A20)-COLUMN($A$20)+1))</f>
      </c>
      <c r="B20" s="2">
        <f t="shared" si="3"/>
      </c>
      <c r="C20" s="2">
        <f t="shared" si="3"/>
        <v>41730</v>
      </c>
      <c r="D20" s="2">
        <f t="shared" si="3"/>
        <v>41731</v>
      </c>
      <c r="E20" s="2">
        <f t="shared" si="3"/>
        <v>41732</v>
      </c>
      <c r="F20" s="2">
        <f t="shared" si="3"/>
        <v>41733</v>
      </c>
      <c r="G20" s="2">
        <f t="shared" si="3"/>
        <v>41734</v>
      </c>
      <c r="H20" s="6"/>
      <c r="I20" s="2">
        <f aca="true" t="shared" si="4" ref="I20:O25">IF(MONTH($I$18)&lt;&gt;MONTH($I$18-(WEEKDAY($I$18,1)-($I$4-1))-IF((WEEKDAY($I$18,1)-($I$4-1))&lt;=0,7,0)+(ROW(I20)-ROW($I$20))*7+(COLUMN(I20)-COLUMN($I$20)+1)),"",$I$18-(WEEKDAY($I$18,1)-($I$4-1))-IF((WEEKDAY($I$18,1)-($I$4-1))&lt;=0,7,0)+(ROW(I20)-ROW($I$20))*7+(COLUMN(I20)-COLUMN($I$20)+1))</f>
      </c>
      <c r="J20" s="2">
        <f t="shared" si="4"/>
      </c>
      <c r="K20" s="2">
        <f t="shared" si="4"/>
      </c>
      <c r="L20" s="2">
        <f t="shared" si="4"/>
      </c>
      <c r="M20" s="2">
        <f t="shared" si="4"/>
        <v>41760</v>
      </c>
      <c r="N20" s="2">
        <f t="shared" si="4"/>
        <v>41761</v>
      </c>
      <c r="O20" s="2">
        <f t="shared" si="4"/>
        <v>41762</v>
      </c>
      <c r="P20" s="6"/>
      <c r="Q20" s="2">
        <f aca="true" t="shared" si="5" ref="Q20:W25">IF(MONTH($Q$18)&lt;&gt;MONTH($Q$18-(WEEKDAY($Q$18,1)-($I$4-1))-IF((WEEKDAY($Q$18,1)-($I$4-1))&lt;=0,7,0)+(ROW(Q20)-ROW($Q$20))*7+(COLUMN(Q20)-COLUMN($Q$20)+1)),"",$Q$18-(WEEKDAY($Q$18,1)-($I$4-1))-IF((WEEKDAY($Q$18,1)-($I$4-1))&lt;=0,7,0)+(ROW(Q20)-ROW($Q$20))*7+(COLUMN(Q20)-COLUMN($Q$20)+1))</f>
        <v>41791</v>
      </c>
      <c r="R20" s="2">
        <f t="shared" si="5"/>
        <v>41792</v>
      </c>
      <c r="S20" s="2">
        <f t="shared" si="5"/>
        <v>41793</v>
      </c>
      <c r="T20" s="2">
        <f t="shared" si="5"/>
        <v>41794</v>
      </c>
      <c r="U20" s="2">
        <f t="shared" si="5"/>
        <v>41795</v>
      </c>
      <c r="V20" s="2">
        <f t="shared" si="5"/>
        <v>41796</v>
      </c>
      <c r="W20" s="2">
        <f t="shared" si="5"/>
        <v>41797</v>
      </c>
      <c r="X20" s="6"/>
      <c r="Y20" s="34">
        <f>IF(WEEKDAY(DATE($A$4+IF($E$4&gt;4,1,0),4,15),1)=1,DATE($A$4+IF($E$4&gt;4,1,0),4,15)+1,IF(WEEKDAY(DATE($A$4+IF($E$4&gt;4,1,0),4,15),1)=7,DATE($A$4+IF($E$4&gt;4,1,0),4,15)+2,DATE($A$4+IF($E$4&gt;4,1,0),4,15)))</f>
        <v>41744</v>
      </c>
      <c r="Z20" s="32" t="s">
        <v>13</v>
      </c>
    </row>
    <row r="21" spans="1:26" ht="12.75">
      <c r="A21" s="2">
        <f t="shared" si="3"/>
        <v>41735</v>
      </c>
      <c r="B21" s="2">
        <f t="shared" si="3"/>
        <v>41736</v>
      </c>
      <c r="C21" s="2">
        <f t="shared" si="3"/>
        <v>41737</v>
      </c>
      <c r="D21" s="2">
        <f t="shared" si="3"/>
        <v>41738</v>
      </c>
      <c r="E21" s="2">
        <f t="shared" si="3"/>
        <v>41739</v>
      </c>
      <c r="F21" s="2">
        <f t="shared" si="3"/>
        <v>41740</v>
      </c>
      <c r="G21" s="2">
        <f t="shared" si="3"/>
        <v>41741</v>
      </c>
      <c r="H21" s="6"/>
      <c r="I21" s="2">
        <f t="shared" si="4"/>
        <v>41763</v>
      </c>
      <c r="J21" s="2">
        <f t="shared" si="4"/>
        <v>41764</v>
      </c>
      <c r="K21" s="2">
        <f t="shared" si="4"/>
        <v>41765</v>
      </c>
      <c r="L21" s="2">
        <f t="shared" si="4"/>
        <v>41766</v>
      </c>
      <c r="M21" s="2">
        <f t="shared" si="4"/>
        <v>41767</v>
      </c>
      <c r="N21" s="2">
        <f t="shared" si="4"/>
        <v>41768</v>
      </c>
      <c r="O21" s="2">
        <f t="shared" si="4"/>
        <v>41769</v>
      </c>
      <c r="P21" s="6"/>
      <c r="Q21" s="2">
        <f t="shared" si="5"/>
        <v>41798</v>
      </c>
      <c r="R21" s="2">
        <f t="shared" si="5"/>
        <v>41799</v>
      </c>
      <c r="S21" s="2">
        <f t="shared" si="5"/>
        <v>41800</v>
      </c>
      <c r="T21" s="2">
        <f t="shared" si="5"/>
        <v>41801</v>
      </c>
      <c r="U21" s="2">
        <f t="shared" si="5"/>
        <v>41802</v>
      </c>
      <c r="V21" s="2">
        <f t="shared" si="5"/>
        <v>41803</v>
      </c>
      <c r="W21" s="2">
        <f t="shared" si="5"/>
        <v>41804</v>
      </c>
      <c r="X21" s="6"/>
      <c r="Y21" s="34">
        <f>IF(AND($A$4&gt;1900,$A$4&lt;2199),IF(MONTH(ROUND(DATE($A$4,4,1)/7+MOD(19*MOD($A$4,19)-7,30)*0.14,0)*7-6)&lt;$E$4,ROUND(DATE($A$4+1,4,1)/7+MOD(19*MOD($A$4+1,19)-7,30)*0.14,0)*7-6,ROUND(DATE($A$4,4,1)/7+MOD(19*MOD($A$4,19)-7,30)*0.14,0)*7-6),"n/f")</f>
        <v>41749</v>
      </c>
      <c r="Z21" s="33" t="s">
        <v>15</v>
      </c>
    </row>
    <row r="22" spans="1:26" ht="12.75">
      <c r="A22" s="2">
        <f t="shared" si="3"/>
        <v>41742</v>
      </c>
      <c r="B22" s="2">
        <f t="shared" si="3"/>
        <v>41743</v>
      </c>
      <c r="C22" s="2">
        <f t="shared" si="3"/>
        <v>41744</v>
      </c>
      <c r="D22" s="2">
        <f t="shared" si="3"/>
        <v>41745</v>
      </c>
      <c r="E22" s="2">
        <f t="shared" si="3"/>
        <v>41746</v>
      </c>
      <c r="F22" s="2">
        <f t="shared" si="3"/>
        <v>41747</v>
      </c>
      <c r="G22" s="2">
        <f t="shared" si="3"/>
        <v>41748</v>
      </c>
      <c r="H22" s="6"/>
      <c r="I22" s="2">
        <f t="shared" si="4"/>
        <v>41770</v>
      </c>
      <c r="J22" s="2">
        <f t="shared" si="4"/>
        <v>41771</v>
      </c>
      <c r="K22" s="2">
        <f t="shared" si="4"/>
        <v>41772</v>
      </c>
      <c r="L22" s="2">
        <f t="shared" si="4"/>
        <v>41773</v>
      </c>
      <c r="M22" s="2">
        <f t="shared" si="4"/>
        <v>41774</v>
      </c>
      <c r="N22" s="2">
        <f t="shared" si="4"/>
        <v>41775</v>
      </c>
      <c r="O22" s="2">
        <f t="shared" si="4"/>
        <v>41776</v>
      </c>
      <c r="P22" s="6"/>
      <c r="Q22" s="2">
        <f t="shared" si="5"/>
        <v>41805</v>
      </c>
      <c r="R22" s="2">
        <f t="shared" si="5"/>
        <v>41806</v>
      </c>
      <c r="S22" s="2">
        <f t="shared" si="5"/>
        <v>41807</v>
      </c>
      <c r="T22" s="2">
        <f t="shared" si="5"/>
        <v>41808</v>
      </c>
      <c r="U22" s="2">
        <f t="shared" si="5"/>
        <v>41809</v>
      </c>
      <c r="V22" s="2">
        <f t="shared" si="5"/>
        <v>41810</v>
      </c>
      <c r="W22" s="2">
        <f t="shared" si="5"/>
        <v>41811</v>
      </c>
      <c r="X22" s="6"/>
      <c r="Y22" s="34">
        <f>IF(WEEKDAY(DATE($A$4+IF($E$4&gt;4+1,1,0),4+1,0),1)=7,DATE($A$4+IF($E$4&gt;4+1,1,0),4+1,0)-(7-4),(DATE($A$4+IF($E$4&gt;4+1,1,0),4+1,0)-WEEKDAY(DATE($A$4+IF($E$4&gt;4+1,1,0),4+1,0),1))-(7-4))</f>
        <v>41752</v>
      </c>
      <c r="Z22" s="32" t="s">
        <v>14</v>
      </c>
    </row>
    <row r="23" spans="1:26" ht="12.75">
      <c r="A23" s="2">
        <f t="shared" si="3"/>
        <v>41749</v>
      </c>
      <c r="B23" s="2">
        <f t="shared" si="3"/>
        <v>41750</v>
      </c>
      <c r="C23" s="2">
        <f t="shared" si="3"/>
        <v>41751</v>
      </c>
      <c r="D23" s="2">
        <f t="shared" si="3"/>
        <v>41752</v>
      </c>
      <c r="E23" s="2">
        <f t="shared" si="3"/>
        <v>41753</v>
      </c>
      <c r="F23" s="2">
        <f t="shared" si="3"/>
        <v>41754</v>
      </c>
      <c r="G23" s="2">
        <f t="shared" si="3"/>
        <v>41755</v>
      </c>
      <c r="H23" s="6"/>
      <c r="I23" s="2">
        <f t="shared" si="4"/>
        <v>41777</v>
      </c>
      <c r="J23" s="2">
        <f t="shared" si="4"/>
        <v>41778</v>
      </c>
      <c r="K23" s="2">
        <f t="shared" si="4"/>
        <v>41779</v>
      </c>
      <c r="L23" s="2">
        <f t="shared" si="4"/>
        <v>41780</v>
      </c>
      <c r="M23" s="2">
        <f t="shared" si="4"/>
        <v>41781</v>
      </c>
      <c r="N23" s="2">
        <f t="shared" si="4"/>
        <v>41782</v>
      </c>
      <c r="O23" s="2">
        <f t="shared" si="4"/>
        <v>41783</v>
      </c>
      <c r="P23" s="6"/>
      <c r="Q23" s="2">
        <f t="shared" si="5"/>
        <v>41812</v>
      </c>
      <c r="R23" s="2">
        <f t="shared" si="5"/>
        <v>41813</v>
      </c>
      <c r="S23" s="2">
        <f t="shared" si="5"/>
        <v>41814</v>
      </c>
      <c r="T23" s="2">
        <f t="shared" si="5"/>
        <v>41815</v>
      </c>
      <c r="U23" s="2">
        <f t="shared" si="5"/>
        <v>41816</v>
      </c>
      <c r="V23" s="2">
        <f t="shared" si="5"/>
        <v>41817</v>
      </c>
      <c r="W23" s="2">
        <f t="shared" si="5"/>
        <v>41818</v>
      </c>
      <c r="X23" s="6"/>
      <c r="Y23" s="34">
        <f>DATE($A$4+IF($E$4&gt;5,1,0),5,5)</f>
        <v>41764</v>
      </c>
      <c r="Z23" s="32" t="s">
        <v>49</v>
      </c>
    </row>
    <row r="24" spans="1:26" ht="12.75">
      <c r="A24" s="2">
        <f t="shared" si="3"/>
        <v>41756</v>
      </c>
      <c r="B24" s="2">
        <f t="shared" si="3"/>
        <v>41757</v>
      </c>
      <c r="C24" s="2">
        <f t="shared" si="3"/>
        <v>41758</v>
      </c>
      <c r="D24" s="2">
        <f t="shared" si="3"/>
        <v>41759</v>
      </c>
      <c r="E24" s="2">
        <f t="shared" si="3"/>
      </c>
      <c r="F24" s="2">
        <f t="shared" si="3"/>
      </c>
      <c r="G24" s="2">
        <f t="shared" si="3"/>
      </c>
      <c r="H24" s="6"/>
      <c r="I24" s="2">
        <f t="shared" si="4"/>
        <v>41784</v>
      </c>
      <c r="J24" s="2">
        <f t="shared" si="4"/>
        <v>41785</v>
      </c>
      <c r="K24" s="2">
        <f t="shared" si="4"/>
        <v>41786</v>
      </c>
      <c r="L24" s="2">
        <f t="shared" si="4"/>
        <v>41787</v>
      </c>
      <c r="M24" s="2">
        <f t="shared" si="4"/>
        <v>41788</v>
      </c>
      <c r="N24" s="2">
        <f t="shared" si="4"/>
        <v>41789</v>
      </c>
      <c r="O24" s="2">
        <f t="shared" si="4"/>
        <v>41790</v>
      </c>
      <c r="P24" s="6"/>
      <c r="Q24" s="2">
        <f t="shared" si="5"/>
        <v>41819</v>
      </c>
      <c r="R24" s="2">
        <f t="shared" si="5"/>
        <v>41820</v>
      </c>
      <c r="S24" s="2">
        <f t="shared" si="5"/>
      </c>
      <c r="T24" s="2">
        <f t="shared" si="5"/>
      </c>
      <c r="U24" s="2">
        <f t="shared" si="5"/>
      </c>
      <c r="V24" s="2">
        <f t="shared" si="5"/>
      </c>
      <c r="W24" s="2">
        <f t="shared" si="5"/>
      </c>
      <c r="X24" s="6"/>
      <c r="Y24" s="34">
        <f>(DATE($A$4+IF($E$4&gt;5,1,0),5,1)+(2-1)*7)+1-WEEKDAY(DATE($A$4+IF($E$4&gt;5,1,0),5,1),1)+IF(1&lt;WEEKDAY(DATE($A$4+IF($E$4&gt;5,1,0),5,1),1),7,0)</f>
        <v>41770</v>
      </c>
      <c r="Z24" s="32" t="s">
        <v>19</v>
      </c>
    </row>
    <row r="25" spans="1:26" ht="12.75">
      <c r="A25" s="2">
        <f t="shared" si="3"/>
      </c>
      <c r="B25" s="2">
        <f t="shared" si="3"/>
      </c>
      <c r="C25" s="2">
        <f t="shared" si="3"/>
      </c>
      <c r="D25" s="2">
        <f t="shared" si="3"/>
      </c>
      <c r="E25" s="2">
        <f t="shared" si="3"/>
      </c>
      <c r="F25" s="2">
        <f t="shared" si="3"/>
      </c>
      <c r="G25" s="2">
        <f t="shared" si="3"/>
      </c>
      <c r="H25" s="8"/>
      <c r="I25" s="2">
        <f t="shared" si="4"/>
      </c>
      <c r="J25" s="2">
        <f t="shared" si="4"/>
      </c>
      <c r="K25" s="2">
        <f t="shared" si="4"/>
      </c>
      <c r="L25" s="2">
        <f t="shared" si="4"/>
      </c>
      <c r="M25" s="2">
        <f t="shared" si="4"/>
      </c>
      <c r="N25" s="2">
        <f t="shared" si="4"/>
      </c>
      <c r="O25" s="2">
        <f t="shared" si="4"/>
      </c>
      <c r="P25" s="8"/>
      <c r="Q25" s="2">
        <f t="shared" si="5"/>
      </c>
      <c r="R25" s="2">
        <f t="shared" si="5"/>
      </c>
      <c r="S25" s="2">
        <f t="shared" si="5"/>
      </c>
      <c r="T25" s="2">
        <f t="shared" si="5"/>
      </c>
      <c r="U25" s="2">
        <f t="shared" si="5"/>
      </c>
      <c r="V25" s="2">
        <f t="shared" si="5"/>
      </c>
      <c r="W25" s="2">
        <f t="shared" si="5"/>
      </c>
      <c r="X25" s="6"/>
      <c r="Y25" s="34">
        <f>(DATE($A$4+IF($E$4&gt;5,1,0),6,1)+(0-1)*7)+2-WEEKDAY(DATE($A$4+IF($E$4&gt;5,1,0),6,1),1)+IF(2&lt;WEEKDAY(DATE($A$4+IF($E$4&gt;5,1,0),6,1),1),7,0)</f>
        <v>41785</v>
      </c>
      <c r="Z25" s="32" t="s">
        <v>24</v>
      </c>
    </row>
    <row r="26" spans="1:26" ht="12.75">
      <c r="A26" s="6"/>
      <c r="B26" s="6"/>
      <c r="C26" s="6"/>
      <c r="D26" s="6"/>
      <c r="E26" s="6"/>
      <c r="F26" s="6"/>
      <c r="G26" s="6"/>
      <c r="H26" s="6"/>
      <c r="I26" s="6"/>
      <c r="J26" s="6"/>
      <c r="K26" s="6"/>
      <c r="L26" s="6"/>
      <c r="M26" s="6"/>
      <c r="N26" s="6"/>
      <c r="O26" s="6"/>
      <c r="P26" s="6"/>
      <c r="Q26" s="6"/>
      <c r="R26" s="6"/>
      <c r="S26" s="6"/>
      <c r="T26" s="6"/>
      <c r="U26" s="6"/>
      <c r="V26" s="6"/>
      <c r="W26" s="6"/>
      <c r="X26" s="6"/>
      <c r="Y26" s="34">
        <f>(DATE($A$4+IF($E$4&gt;6,1,0),6,1)+(3-1)*7)+1-WEEKDAY(DATE($A$4+IF($E$4&gt;6,1,0),6,1),1)+IF(1&lt;WEEKDAY(DATE($A$4+IF($E$4&gt;6,1,0),6,1),1),7,0)</f>
        <v>41805</v>
      </c>
      <c r="Z26" s="32" t="s">
        <v>20</v>
      </c>
    </row>
    <row r="27" spans="1:26" ht="15.75">
      <c r="A27" s="37">
        <f>DATE(YEAR(Q18),MONTH(Q18)+1,1)</f>
        <v>41821</v>
      </c>
      <c r="B27" s="38"/>
      <c r="C27" s="38"/>
      <c r="D27" s="38"/>
      <c r="E27" s="38"/>
      <c r="F27" s="38"/>
      <c r="G27" s="39"/>
      <c r="H27" s="6"/>
      <c r="I27" s="37">
        <f>DATE(YEAR(A27),MONTH(A27)+1,1)</f>
        <v>41852</v>
      </c>
      <c r="J27" s="38"/>
      <c r="K27" s="38"/>
      <c r="L27" s="38"/>
      <c r="M27" s="38"/>
      <c r="N27" s="38"/>
      <c r="O27" s="39"/>
      <c r="P27" s="6"/>
      <c r="Q27" s="37">
        <f>DATE(YEAR(I27),MONTH(I27)+1,1)</f>
        <v>41883</v>
      </c>
      <c r="R27" s="38"/>
      <c r="S27" s="38"/>
      <c r="T27" s="38"/>
      <c r="U27" s="38"/>
      <c r="V27" s="38"/>
      <c r="W27" s="39"/>
      <c r="X27" s="6"/>
      <c r="Y27" s="34">
        <f>IF(AND($A$4&gt;1900,$A$4&lt;2099),IF(MONTH(ROUNDDOWN((DATE(2000,6,21)+TIME(1,36,0))+($A$4-2000)*365.24163,0))&lt;$E$4,ROUNDDOWN((DATE(2000,6,21)+TIME(1,36,0))+($A$4+1-2000)*365.24163,0),ROUNDDOWN((DATE(2000,6,21)+TIME(1,36,0))+($A$4-2000)*365.24163,0)),"n/f")</f>
        <v>41811</v>
      </c>
      <c r="Z27" s="32" t="s">
        <v>38</v>
      </c>
    </row>
    <row r="28" spans="1:26" ht="12.75">
      <c r="A28" s="3" t="str">
        <f>$A$10</f>
        <v>Su</v>
      </c>
      <c r="B28" s="1" t="str">
        <f>$B$10</f>
        <v>M</v>
      </c>
      <c r="C28" s="1" t="str">
        <f>$C$10</f>
        <v>Tu</v>
      </c>
      <c r="D28" s="1" t="str">
        <f>$D$10</f>
        <v>W</v>
      </c>
      <c r="E28" s="1" t="str">
        <f>$E$10</f>
        <v>Th</v>
      </c>
      <c r="F28" s="1" t="str">
        <f>$F$10</f>
        <v>F</v>
      </c>
      <c r="G28" s="4" t="str">
        <f>$G$10</f>
        <v>Sa</v>
      </c>
      <c r="H28" s="6"/>
      <c r="I28" s="3" t="str">
        <f>$A$10</f>
        <v>Su</v>
      </c>
      <c r="J28" s="1" t="str">
        <f>$B$10</f>
        <v>M</v>
      </c>
      <c r="K28" s="1" t="str">
        <f>$C$10</f>
        <v>Tu</v>
      </c>
      <c r="L28" s="1" t="str">
        <f>$D$10</f>
        <v>W</v>
      </c>
      <c r="M28" s="1" t="str">
        <f>$E$10</f>
        <v>Th</v>
      </c>
      <c r="N28" s="1" t="str">
        <f>$F$10</f>
        <v>F</v>
      </c>
      <c r="O28" s="4" t="str">
        <f>$G$10</f>
        <v>Sa</v>
      </c>
      <c r="P28" s="6"/>
      <c r="Q28" s="3" t="str">
        <f>$A$10</f>
        <v>Su</v>
      </c>
      <c r="R28" s="1" t="str">
        <f>$B$10</f>
        <v>M</v>
      </c>
      <c r="S28" s="1" t="str">
        <f>$C$10</f>
        <v>Tu</v>
      </c>
      <c r="T28" s="1" t="str">
        <f>$D$10</f>
        <v>W</v>
      </c>
      <c r="U28" s="1" t="str">
        <f>$E$10</f>
        <v>Th</v>
      </c>
      <c r="V28" s="1" t="str">
        <f>$F$10</f>
        <v>F</v>
      </c>
      <c r="W28" s="4" t="str">
        <f>$G$10</f>
        <v>Sa</v>
      </c>
      <c r="X28" s="6"/>
      <c r="Y28" s="34">
        <f>IF(AND($A$4&gt;=2013,$A$4&lt;=2021),DATEVALUE(INDEX({"2013-07-09";"2014-06-28";"2015-06-18";"2016-06-06";"2017-05-27";"2018-05-16";"2019-05-06";"2020-04-24";"2021-04-13"},$A$4-2012+IF(MONTH(DATEVALUE(INDEX({"2013-07-09";"2014-06-28";"2015-06-18";"2016-06-06";"2017-05-27";"2018-05-16";"2019-05-06";"2020-04-24";"2021-04-13"},$A$4-2012)))&lt;$E$4,1,0),1)),"---")</f>
        <v>41818</v>
      </c>
      <c r="Z28" s="32" t="s">
        <v>51</v>
      </c>
    </row>
    <row r="29" spans="1:26" ht="12.75">
      <c r="A29" s="2">
        <f aca="true" t="shared" si="6" ref="A29:G34">IF(MONTH($A$27)&lt;&gt;MONTH($A$27-(WEEKDAY($A$27,1)-($I$4-1))-IF((WEEKDAY($A$27,1)-($I$4-1))&lt;=0,7,0)+(ROW(A29)-ROW($A$29))*7+(COLUMN(A29)-COLUMN($A$29)+1)),"",$A$27-(WEEKDAY($A$27,1)-($I$4-1))-IF((WEEKDAY($A$27,1)-($I$4-1))&lt;=0,7,0)+(ROW(A29)-ROW($A$29))*7+(COLUMN(A29)-COLUMN($A$29)+1))</f>
      </c>
      <c r="B29" s="2">
        <f t="shared" si="6"/>
      </c>
      <c r="C29" s="2">
        <f t="shared" si="6"/>
        <v>41821</v>
      </c>
      <c r="D29" s="2">
        <f t="shared" si="6"/>
        <v>41822</v>
      </c>
      <c r="E29" s="2">
        <f t="shared" si="6"/>
        <v>41823</v>
      </c>
      <c r="F29" s="2">
        <f t="shared" si="6"/>
        <v>41824</v>
      </c>
      <c r="G29" s="2">
        <f t="shared" si="6"/>
        <v>41825</v>
      </c>
      <c r="H29" s="6"/>
      <c r="I29" s="2">
        <f aca="true" t="shared" si="7" ref="I29:O34">IF(MONTH($I$27)&lt;&gt;MONTH($I$27-(WEEKDAY($I$27,1)-($I$4-1))-IF((WEEKDAY($I$27,1)-($I$4-1))&lt;=0,7,0)+(ROW(I29)-ROW($I$29))*7+(COLUMN(I29)-COLUMN($I$29)+1)),"",$I$27-(WEEKDAY($I$27,1)-($I$4-1))-IF((WEEKDAY($I$27,1)-($I$4-1))&lt;=0,7,0)+(ROW(I29)-ROW($I$29))*7+(COLUMN(I29)-COLUMN($I$29)+1))</f>
      </c>
      <c r="J29" s="2">
        <f t="shared" si="7"/>
      </c>
      <c r="K29" s="2">
        <f t="shared" si="7"/>
      </c>
      <c r="L29" s="2">
        <f t="shared" si="7"/>
      </c>
      <c r="M29" s="2">
        <f t="shared" si="7"/>
      </c>
      <c r="N29" s="2">
        <f t="shared" si="7"/>
        <v>41852</v>
      </c>
      <c r="O29" s="2">
        <f t="shared" si="7"/>
        <v>41853</v>
      </c>
      <c r="P29" s="6"/>
      <c r="Q29" s="2">
        <f aca="true" t="shared" si="8" ref="Q29:W34">IF(MONTH($Q$27)&lt;&gt;MONTH($Q$27-(WEEKDAY($Q$27,1)-($I$4-1))-IF((WEEKDAY($Q$27,1)-($I$4-1))&lt;=0,7,0)+(ROW(Q29)-ROW($Q$29))*7+(COLUMN(Q29)-COLUMN($Q$29)+1)),"",$Q$27-(WEEKDAY($Q$27,1)-($I$4-1))-IF((WEEKDAY($Q$27,1)-($I$4-1))&lt;=0,7,0)+(ROW(Q29)-ROW($Q$29))*7+(COLUMN(Q29)-COLUMN($Q$29)+1))</f>
      </c>
      <c r="R29" s="2">
        <f t="shared" si="8"/>
        <v>41883</v>
      </c>
      <c r="S29" s="2">
        <f t="shared" si="8"/>
        <v>41884</v>
      </c>
      <c r="T29" s="2">
        <f t="shared" si="8"/>
        <v>41885</v>
      </c>
      <c r="U29" s="2">
        <f t="shared" si="8"/>
        <v>41886</v>
      </c>
      <c r="V29" s="2">
        <f t="shared" si="8"/>
        <v>41887</v>
      </c>
      <c r="W29" s="2">
        <f t="shared" si="8"/>
        <v>41888</v>
      </c>
      <c r="X29" s="6"/>
      <c r="Y29" s="34">
        <f>DATE($A$4+IF($E$4&gt;7,1,0),7,4)</f>
        <v>41824</v>
      </c>
      <c r="Z29" s="32" t="s">
        <v>29</v>
      </c>
    </row>
    <row r="30" spans="1:26" ht="12.75">
      <c r="A30" s="2">
        <f t="shared" si="6"/>
        <v>41826</v>
      </c>
      <c r="B30" s="2">
        <f t="shared" si="6"/>
        <v>41827</v>
      </c>
      <c r="C30" s="2">
        <f t="shared" si="6"/>
        <v>41828</v>
      </c>
      <c r="D30" s="2">
        <f t="shared" si="6"/>
        <v>41829</v>
      </c>
      <c r="E30" s="2">
        <f t="shared" si="6"/>
        <v>41830</v>
      </c>
      <c r="F30" s="2">
        <f t="shared" si="6"/>
        <v>41831</v>
      </c>
      <c r="G30" s="2">
        <f t="shared" si="6"/>
        <v>41832</v>
      </c>
      <c r="H30" s="6"/>
      <c r="I30" s="2">
        <f t="shared" si="7"/>
        <v>41854</v>
      </c>
      <c r="J30" s="2">
        <f t="shared" si="7"/>
        <v>41855</v>
      </c>
      <c r="K30" s="2">
        <f t="shared" si="7"/>
        <v>41856</v>
      </c>
      <c r="L30" s="2">
        <f t="shared" si="7"/>
        <v>41857</v>
      </c>
      <c r="M30" s="2">
        <f t="shared" si="7"/>
        <v>41858</v>
      </c>
      <c r="N30" s="2">
        <f t="shared" si="7"/>
        <v>41859</v>
      </c>
      <c r="O30" s="2">
        <f t="shared" si="7"/>
        <v>41860</v>
      </c>
      <c r="P30" s="6"/>
      <c r="Q30" s="2">
        <f t="shared" si="8"/>
        <v>41889</v>
      </c>
      <c r="R30" s="2">
        <f t="shared" si="8"/>
        <v>41890</v>
      </c>
      <c r="S30" s="2">
        <f t="shared" si="8"/>
        <v>41891</v>
      </c>
      <c r="T30" s="2">
        <f t="shared" si="8"/>
        <v>41892</v>
      </c>
      <c r="U30" s="2">
        <f t="shared" si="8"/>
        <v>41893</v>
      </c>
      <c r="V30" s="2">
        <f t="shared" si="8"/>
        <v>41894</v>
      </c>
      <c r="W30" s="2">
        <f t="shared" si="8"/>
        <v>41895</v>
      </c>
      <c r="X30" s="6"/>
      <c r="Y30" s="34">
        <f>(DATE($A$4+IF($E$4&gt;9,1,0),9,1)+(1-1)*7)+2-WEEKDAY(DATE($A$4+IF($E$4&gt;9,1,0),9,1),1)+IF(2&lt;WEEKDAY(DATE($A$4+IF($E$4&gt;9,1,0),9,1),1),7,0)</f>
        <v>41883</v>
      </c>
      <c r="Z30" s="32" t="s">
        <v>21</v>
      </c>
    </row>
    <row r="31" spans="1:26" ht="12.75">
      <c r="A31" s="2">
        <f t="shared" si="6"/>
        <v>41833</v>
      </c>
      <c r="B31" s="2">
        <f t="shared" si="6"/>
        <v>41834</v>
      </c>
      <c r="C31" s="2">
        <f t="shared" si="6"/>
        <v>41835</v>
      </c>
      <c r="D31" s="2">
        <f t="shared" si="6"/>
        <v>41836</v>
      </c>
      <c r="E31" s="2">
        <f t="shared" si="6"/>
        <v>41837</v>
      </c>
      <c r="F31" s="2">
        <f t="shared" si="6"/>
        <v>41838</v>
      </c>
      <c r="G31" s="2">
        <f t="shared" si="6"/>
        <v>41839</v>
      </c>
      <c r="H31" s="6"/>
      <c r="I31" s="2">
        <f t="shared" si="7"/>
        <v>41861</v>
      </c>
      <c r="J31" s="2">
        <f t="shared" si="7"/>
        <v>41862</v>
      </c>
      <c r="K31" s="2">
        <f t="shared" si="7"/>
        <v>41863</v>
      </c>
      <c r="L31" s="2">
        <f t="shared" si="7"/>
        <v>41864</v>
      </c>
      <c r="M31" s="2">
        <f t="shared" si="7"/>
        <v>41865</v>
      </c>
      <c r="N31" s="2">
        <f t="shared" si="7"/>
        <v>41866</v>
      </c>
      <c r="O31" s="2">
        <f t="shared" si="7"/>
        <v>41867</v>
      </c>
      <c r="P31" s="6"/>
      <c r="Q31" s="2">
        <f t="shared" si="8"/>
        <v>41896</v>
      </c>
      <c r="R31" s="2">
        <f t="shared" si="8"/>
        <v>41897</v>
      </c>
      <c r="S31" s="2">
        <f t="shared" si="8"/>
        <v>41898</v>
      </c>
      <c r="T31" s="2">
        <f t="shared" si="8"/>
        <v>41899</v>
      </c>
      <c r="U31" s="2">
        <f t="shared" si="8"/>
        <v>41900</v>
      </c>
      <c r="V31" s="2">
        <f t="shared" si="8"/>
        <v>41901</v>
      </c>
      <c r="W31" s="2">
        <f t="shared" si="8"/>
        <v>41902</v>
      </c>
      <c r="X31" s="6"/>
      <c r="Y31" s="34">
        <f>DATE($A$4+IF($E$4&gt;9,1,0),9,11)</f>
        <v>41893</v>
      </c>
      <c r="Z31" s="32" t="s">
        <v>35</v>
      </c>
    </row>
    <row r="32" spans="1:26" ht="12.75">
      <c r="A32" s="2">
        <f t="shared" si="6"/>
        <v>41840</v>
      </c>
      <c r="B32" s="2">
        <f t="shared" si="6"/>
        <v>41841</v>
      </c>
      <c r="C32" s="2">
        <f t="shared" si="6"/>
        <v>41842</v>
      </c>
      <c r="D32" s="2">
        <f t="shared" si="6"/>
        <v>41843</v>
      </c>
      <c r="E32" s="2">
        <f t="shared" si="6"/>
        <v>41844</v>
      </c>
      <c r="F32" s="2">
        <f t="shared" si="6"/>
        <v>41845</v>
      </c>
      <c r="G32" s="2">
        <f t="shared" si="6"/>
        <v>41846</v>
      </c>
      <c r="H32" s="6"/>
      <c r="I32" s="2">
        <f t="shared" si="7"/>
        <v>41868</v>
      </c>
      <c r="J32" s="2">
        <f t="shared" si="7"/>
        <v>41869</v>
      </c>
      <c r="K32" s="2">
        <f t="shared" si="7"/>
        <v>41870</v>
      </c>
      <c r="L32" s="2">
        <f t="shared" si="7"/>
        <v>41871</v>
      </c>
      <c r="M32" s="2">
        <f t="shared" si="7"/>
        <v>41872</v>
      </c>
      <c r="N32" s="2">
        <f t="shared" si="7"/>
        <v>41873</v>
      </c>
      <c r="O32" s="2">
        <f t="shared" si="7"/>
        <v>41874</v>
      </c>
      <c r="P32" s="6"/>
      <c r="Q32" s="2">
        <f t="shared" si="8"/>
        <v>41903</v>
      </c>
      <c r="R32" s="2">
        <f t="shared" si="8"/>
        <v>41904</v>
      </c>
      <c r="S32" s="2">
        <f t="shared" si="8"/>
        <v>41905</v>
      </c>
      <c r="T32" s="2">
        <f t="shared" si="8"/>
        <v>41906</v>
      </c>
      <c r="U32" s="2">
        <f t="shared" si="8"/>
        <v>41907</v>
      </c>
      <c r="V32" s="2">
        <f t="shared" si="8"/>
        <v>41908</v>
      </c>
      <c r="W32" s="2">
        <f t="shared" si="8"/>
        <v>41909</v>
      </c>
      <c r="X32" s="6"/>
      <c r="Y32" s="34">
        <f>IF(AND($A$4&gt;1900,$A$4&lt;2099),IF(MONTH(ROUNDDOWN((DATE(2000,9,22)+TIME(17,17,0))+($A$4-2000)*365.24205,0))&lt;$E$4,ROUNDDOWN((DATE(2000,9,22)+TIME(17,17,0))+($A$4+1-2000)*365.24205,0),ROUNDDOWN((DATE(2000,9,22)+TIME(17,17,0))+($A$4-2000)*365.24205,0)),"n/f")</f>
        <v>41905</v>
      </c>
      <c r="Z32" s="32" t="s">
        <v>39</v>
      </c>
    </row>
    <row r="33" spans="1:26" ht="12.75">
      <c r="A33" s="2">
        <f t="shared" si="6"/>
        <v>41847</v>
      </c>
      <c r="B33" s="2">
        <f t="shared" si="6"/>
        <v>41848</v>
      </c>
      <c r="C33" s="2">
        <f t="shared" si="6"/>
        <v>41849</v>
      </c>
      <c r="D33" s="2">
        <f t="shared" si="6"/>
        <v>41850</v>
      </c>
      <c r="E33" s="2">
        <f t="shared" si="6"/>
        <v>41851</v>
      </c>
      <c r="F33" s="2">
        <f t="shared" si="6"/>
      </c>
      <c r="G33" s="2">
        <f t="shared" si="6"/>
      </c>
      <c r="H33" s="6"/>
      <c r="I33" s="2">
        <f t="shared" si="7"/>
        <v>41875</v>
      </c>
      <c r="J33" s="2">
        <f t="shared" si="7"/>
        <v>41876</v>
      </c>
      <c r="K33" s="2">
        <f t="shared" si="7"/>
        <v>41877</v>
      </c>
      <c r="L33" s="2">
        <f t="shared" si="7"/>
        <v>41878</v>
      </c>
      <c r="M33" s="2">
        <f t="shared" si="7"/>
        <v>41879</v>
      </c>
      <c r="N33" s="2">
        <f t="shared" si="7"/>
        <v>41880</v>
      </c>
      <c r="O33" s="2">
        <f t="shared" si="7"/>
        <v>41881</v>
      </c>
      <c r="P33" s="6"/>
      <c r="Q33" s="2">
        <f t="shared" si="8"/>
        <v>41910</v>
      </c>
      <c r="R33" s="2">
        <f t="shared" si="8"/>
        <v>41911</v>
      </c>
      <c r="S33" s="2">
        <f t="shared" si="8"/>
        <v>41912</v>
      </c>
      <c r="T33" s="2">
        <f t="shared" si="8"/>
      </c>
      <c r="U33" s="2">
        <f t="shared" si="8"/>
      </c>
      <c r="V33" s="2">
        <f t="shared" si="8"/>
      </c>
      <c r="W33" s="2">
        <f t="shared" si="8"/>
      </c>
      <c r="X33" s="6"/>
      <c r="Y33" s="34">
        <f>IF(AND($A$4&gt;=2013,$A$4&lt;=2020),DATEVALUE(INDEX({"2013-09-05";"2014-09-25";"2015-09-14";"2016-10-03";"2017-09-21";"2018-09-10";"2019-09-30";"2020-09-19"},$A$4-2012+IF(MONTH(DATEVALUE(INDEX({"2013-09-05";"2014-09-25";"2015-09-14";"2016-10-03";"2017-09-21";"2018-09-10";"2019-09-30";"2020-09-19"},$A$4-2012)))&lt;$E$4,1,0),1)),"---")</f>
        <v>41907</v>
      </c>
      <c r="Z33" s="32" t="s">
        <v>52</v>
      </c>
    </row>
    <row r="34" spans="1:26" ht="12.75">
      <c r="A34" s="2">
        <f t="shared" si="6"/>
      </c>
      <c r="B34" s="2">
        <f t="shared" si="6"/>
      </c>
      <c r="C34" s="2">
        <f t="shared" si="6"/>
      </c>
      <c r="D34" s="2">
        <f t="shared" si="6"/>
      </c>
      <c r="E34" s="2">
        <f t="shared" si="6"/>
      </c>
      <c r="F34" s="2">
        <f t="shared" si="6"/>
      </c>
      <c r="G34" s="2">
        <f t="shared" si="6"/>
      </c>
      <c r="H34" s="8"/>
      <c r="I34" s="2">
        <f t="shared" si="7"/>
        <v>41882</v>
      </c>
      <c r="J34" s="2">
        <f t="shared" si="7"/>
      </c>
      <c r="K34" s="2">
        <f t="shared" si="7"/>
      </c>
      <c r="L34" s="2">
        <f t="shared" si="7"/>
      </c>
      <c r="M34" s="2">
        <f t="shared" si="7"/>
      </c>
      <c r="N34" s="2">
        <f t="shared" si="7"/>
      </c>
      <c r="O34" s="2">
        <f t="shared" si="7"/>
      </c>
      <c r="P34" s="8"/>
      <c r="Q34" s="2">
        <f t="shared" si="8"/>
      </c>
      <c r="R34" s="2">
        <f t="shared" si="8"/>
      </c>
      <c r="S34" s="2">
        <f t="shared" si="8"/>
      </c>
      <c r="T34" s="2">
        <f t="shared" si="8"/>
      </c>
      <c r="U34" s="2">
        <f t="shared" si="8"/>
      </c>
      <c r="V34" s="2">
        <f t="shared" si="8"/>
      </c>
      <c r="W34" s="2">
        <f t="shared" si="8"/>
      </c>
      <c r="X34" s="6"/>
      <c r="Y34" s="34">
        <f>(DATE($A$4+IF($E$4&gt;10,1,0),10,1)+(2-1)*7)+2-WEEKDAY(DATE($A$4+IF($E$4&gt;10,1,0),10,1),1)+IF(2&lt;WEEKDAY(DATE($A$4+IF($E$4&gt;10,1,0),10,1),1),7,0)</f>
        <v>41925</v>
      </c>
      <c r="Z34" s="32" t="s">
        <v>23</v>
      </c>
    </row>
    <row r="35" spans="1:26" ht="12">
      <c r="A35" s="6"/>
      <c r="B35" s="6"/>
      <c r="C35" s="6"/>
      <c r="D35" s="6"/>
      <c r="E35" s="6"/>
      <c r="F35" s="6"/>
      <c r="G35" s="6"/>
      <c r="H35" s="6"/>
      <c r="I35" s="6"/>
      <c r="J35" s="6"/>
      <c r="K35" s="6"/>
      <c r="L35" s="6"/>
      <c r="M35" s="6"/>
      <c r="N35" s="6"/>
      <c r="O35" s="6"/>
      <c r="P35" s="6"/>
      <c r="Q35" s="6"/>
      <c r="R35" s="6"/>
      <c r="S35" s="6"/>
      <c r="T35" s="6"/>
      <c r="U35" s="6"/>
      <c r="V35" s="6"/>
      <c r="W35" s="6"/>
      <c r="X35" s="6"/>
      <c r="Y35" s="34">
        <f>DATE($A$4+IF($E$4&gt;10,1,0),10,16)</f>
        <v>41928</v>
      </c>
      <c r="Z35" s="32" t="s">
        <v>50</v>
      </c>
    </row>
    <row r="36" spans="1:26" ht="15">
      <c r="A36" s="37">
        <f>DATE(YEAR(Q27),MONTH(Q27)+1,1)</f>
        <v>41913</v>
      </c>
      <c r="B36" s="38"/>
      <c r="C36" s="38"/>
      <c r="D36" s="38"/>
      <c r="E36" s="38"/>
      <c r="F36" s="38"/>
      <c r="G36" s="39"/>
      <c r="H36" s="6"/>
      <c r="I36" s="37">
        <f>DATE(YEAR(A36),MONTH(A36)+1,1)</f>
        <v>41944</v>
      </c>
      <c r="J36" s="38"/>
      <c r="K36" s="38"/>
      <c r="L36" s="38"/>
      <c r="M36" s="38"/>
      <c r="N36" s="38"/>
      <c r="O36" s="39"/>
      <c r="P36" s="6"/>
      <c r="Q36" s="37">
        <f>DATE(YEAR(I36),MONTH(I36)+1,1)</f>
        <v>41974</v>
      </c>
      <c r="R36" s="38"/>
      <c r="S36" s="38"/>
      <c r="T36" s="38"/>
      <c r="U36" s="38"/>
      <c r="V36" s="38"/>
      <c r="W36" s="39"/>
      <c r="X36" s="8" t="s">
        <v>2</v>
      </c>
      <c r="Y36" s="34">
        <f>DATE($A$4+IF($E$4&gt;10,1,0),10,31)</f>
        <v>41943</v>
      </c>
      <c r="Z36" s="32" t="s">
        <v>28</v>
      </c>
    </row>
    <row r="37" spans="1:26" ht="12">
      <c r="A37" s="3" t="str">
        <f>$A$10</f>
        <v>Su</v>
      </c>
      <c r="B37" s="1" t="str">
        <f>$B$10</f>
        <v>M</v>
      </c>
      <c r="C37" s="1" t="str">
        <f>$C$10</f>
        <v>Tu</v>
      </c>
      <c r="D37" s="1" t="str">
        <f>$D$10</f>
        <v>W</v>
      </c>
      <c r="E37" s="1" t="str">
        <f>$E$10</f>
        <v>Th</v>
      </c>
      <c r="F37" s="1" t="str">
        <f>$F$10</f>
        <v>F</v>
      </c>
      <c r="G37" s="4" t="str">
        <f>$G$10</f>
        <v>Sa</v>
      </c>
      <c r="H37" s="6"/>
      <c r="I37" s="3" t="str">
        <f>$A$10</f>
        <v>Su</v>
      </c>
      <c r="J37" s="1" t="str">
        <f>$B$10</f>
        <v>M</v>
      </c>
      <c r="K37" s="1" t="str">
        <f>$C$10</f>
        <v>Tu</v>
      </c>
      <c r="L37" s="1" t="str">
        <f>$D$10</f>
        <v>W</v>
      </c>
      <c r="M37" s="1" t="str">
        <f>$E$10</f>
        <v>Th</v>
      </c>
      <c r="N37" s="1" t="str">
        <f>$F$10</f>
        <v>F</v>
      </c>
      <c r="O37" s="4" t="str">
        <f>$G$10</f>
        <v>Sa</v>
      </c>
      <c r="P37" s="6"/>
      <c r="Q37" s="3" t="str">
        <f>$A$10</f>
        <v>Su</v>
      </c>
      <c r="R37" s="1" t="str">
        <f>$B$10</f>
        <v>M</v>
      </c>
      <c r="S37" s="1" t="str">
        <f>$C$10</f>
        <v>Tu</v>
      </c>
      <c r="T37" s="1" t="str">
        <f>$D$10</f>
        <v>W</v>
      </c>
      <c r="U37" s="1" t="str">
        <f>$E$10</f>
        <v>Th</v>
      </c>
      <c r="V37" s="1" t="str">
        <f>$F$10</f>
        <v>F</v>
      </c>
      <c r="W37" s="4" t="str">
        <f>$G$10</f>
        <v>Sa</v>
      </c>
      <c r="X37" s="6"/>
      <c r="Y37" s="34">
        <f>IF($A$4+IF($E$4&gt;11,1,0)&lt;2007,(DATE($A$4+IF($E$4&gt;11,1,0),11,1)+(-1)*7)+IF(1&lt;WEEKDAY(DATE($A$4+IF($E$4&gt;11,1,0),11,1),1),1+7-WEEKDAY(DATE($A$4+IF($E$4&gt;11,1,0),11,1),1),1-WEEKDAY(DATE($A$4+IF($E$4&gt;11,1,0),11,1),1)),(DATE($A$4+IF($E$4&gt;11,1,0),11,1)+(1-1)*7)+IF(1&lt;WEEKDAY(DATE($A$4+IF($E$4&gt;11,1,0),11,1),1),1+7-WEEKDAY(DATE($A$4+IF($E$4&gt;11,1,0),11,1),1),1-WEEKDAY(DATE($A$4+IF($E$4&gt;11,1,0),11,1),1)))</f>
        <v>41945</v>
      </c>
      <c r="Z37" s="32" t="s">
        <v>48</v>
      </c>
    </row>
    <row r="38" spans="1:26" ht="12">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v>41913</v>
      </c>
      <c r="E38" s="2">
        <f t="shared" si="9"/>
        <v>41914</v>
      </c>
      <c r="F38" s="2">
        <f t="shared" si="9"/>
        <v>41915</v>
      </c>
      <c r="G38" s="2">
        <f t="shared" si="9"/>
        <v>41916</v>
      </c>
      <c r="H38" s="6"/>
      <c r="I38" s="2">
        <f aca="true" t="shared" si="10" ref="I38:O43">IF(MONTH($I$36)&lt;&gt;MONTH($I$36-(WEEKDAY($I$36,1)-($I$4-1))-IF((WEEKDAY($I$36,1)-($I$4-1))&lt;=0,7,0)+(ROW(I38)-ROW($I$38))*7+(COLUMN(I38)-COLUMN($I$38)+1)),"",$I$36-(WEEKDAY($I$36,1)-($I$4-1))-IF((WEEKDAY($I$36,1)-($I$4-1))&lt;=0,7,0)+(ROW(I38)-ROW($I$38))*7+(COLUMN(I38)-COLUMN($I$38)+1))</f>
      </c>
      <c r="J38" s="2">
        <f t="shared" si="10"/>
      </c>
      <c r="K38" s="2">
        <f t="shared" si="10"/>
      </c>
      <c r="L38" s="2">
        <f t="shared" si="10"/>
      </c>
      <c r="M38" s="2">
        <f t="shared" si="10"/>
      </c>
      <c r="N38" s="2">
        <f t="shared" si="10"/>
      </c>
      <c r="O38" s="2">
        <f t="shared" si="10"/>
        <v>41944</v>
      </c>
      <c r="P38" s="6"/>
      <c r="Q38" s="2">
        <f aca="true" t="shared" si="11" ref="Q38:W43">IF(MONTH($Q$36)&lt;&gt;MONTH($Q$36-(WEEKDAY($Q$36,1)-($I$4-1))-IF((WEEKDAY($Q$36,1)-($I$4-1))&lt;=0,7,0)+(ROW(Q38)-ROW($Q$38))*7+(COLUMN(Q38)-COLUMN($Q$38)+1)),"",$Q$36-(WEEKDAY($Q$36,1)-($I$4-1))-IF((WEEKDAY($Q$36,1)-($I$4-1))&lt;=0,7,0)+(ROW(Q38)-ROW($Q$38))*7+(COLUMN(Q38)-COLUMN($Q$38)+1))</f>
      </c>
      <c r="R38" s="2">
        <f t="shared" si="11"/>
        <v>41974</v>
      </c>
      <c r="S38" s="2">
        <f t="shared" si="11"/>
        <v>41975</v>
      </c>
      <c r="T38" s="2">
        <f t="shared" si="11"/>
        <v>41976</v>
      </c>
      <c r="U38" s="2">
        <f t="shared" si="11"/>
        <v>41977</v>
      </c>
      <c r="V38" s="2">
        <f t="shared" si="11"/>
        <v>41978</v>
      </c>
      <c r="W38" s="2">
        <f t="shared" si="11"/>
        <v>41979</v>
      </c>
      <c r="X38" s="6"/>
      <c r="Y38" s="34">
        <f>DATE($A$4+IF($E$4&gt;11,1,0),11,11)</f>
        <v>41954</v>
      </c>
      <c r="Z38" s="32" t="s">
        <v>34</v>
      </c>
    </row>
    <row r="39" spans="1:26" ht="12">
      <c r="A39" s="2">
        <f t="shared" si="9"/>
        <v>41917</v>
      </c>
      <c r="B39" s="2">
        <f t="shared" si="9"/>
        <v>41918</v>
      </c>
      <c r="C39" s="2">
        <f t="shared" si="9"/>
        <v>41919</v>
      </c>
      <c r="D39" s="2">
        <f t="shared" si="9"/>
        <v>41920</v>
      </c>
      <c r="E39" s="2">
        <f t="shared" si="9"/>
        <v>41921</v>
      </c>
      <c r="F39" s="2">
        <f t="shared" si="9"/>
        <v>41922</v>
      </c>
      <c r="G39" s="2">
        <f t="shared" si="9"/>
        <v>41923</v>
      </c>
      <c r="H39" s="6"/>
      <c r="I39" s="2">
        <f t="shared" si="10"/>
        <v>41945</v>
      </c>
      <c r="J39" s="2">
        <f t="shared" si="10"/>
        <v>41946</v>
      </c>
      <c r="K39" s="2">
        <f t="shared" si="10"/>
        <v>41947</v>
      </c>
      <c r="L39" s="2">
        <f t="shared" si="10"/>
        <v>41948</v>
      </c>
      <c r="M39" s="2">
        <f t="shared" si="10"/>
        <v>41949</v>
      </c>
      <c r="N39" s="2">
        <f t="shared" si="10"/>
        <v>41950</v>
      </c>
      <c r="O39" s="2">
        <f t="shared" si="10"/>
        <v>41951</v>
      </c>
      <c r="P39" s="6"/>
      <c r="Q39" s="2">
        <f t="shared" si="11"/>
        <v>41980</v>
      </c>
      <c r="R39" s="2">
        <f t="shared" si="11"/>
        <v>41981</v>
      </c>
      <c r="S39" s="2">
        <f t="shared" si="11"/>
        <v>41982</v>
      </c>
      <c r="T39" s="2">
        <f t="shared" si="11"/>
        <v>41983</v>
      </c>
      <c r="U39" s="2">
        <f t="shared" si="11"/>
        <v>41984</v>
      </c>
      <c r="V39" s="2">
        <f t="shared" si="11"/>
        <v>41985</v>
      </c>
      <c r="W39" s="2">
        <f t="shared" si="11"/>
        <v>41986</v>
      </c>
      <c r="X39" s="6"/>
      <c r="Y39" s="34">
        <f>(DATE($A$4+IF($E$4&gt;11,1,0),11,1)+(4-1)*7)+5-WEEKDAY(DATE($A$4+IF($E$4&gt;11,1,0),11,1),1)+IF(5&lt;WEEKDAY(DATE($A$4+IF($E$4&gt;11,1,0),11,1),1),7,0)</f>
        <v>41970</v>
      </c>
      <c r="Z39" s="32" t="s">
        <v>17</v>
      </c>
    </row>
    <row r="40" spans="1:26" ht="12">
      <c r="A40" s="2">
        <f t="shared" si="9"/>
        <v>41924</v>
      </c>
      <c r="B40" s="2">
        <f t="shared" si="9"/>
        <v>41925</v>
      </c>
      <c r="C40" s="2">
        <f t="shared" si="9"/>
        <v>41926</v>
      </c>
      <c r="D40" s="2">
        <f t="shared" si="9"/>
        <v>41927</v>
      </c>
      <c r="E40" s="2">
        <f t="shared" si="9"/>
        <v>41928</v>
      </c>
      <c r="F40" s="2">
        <f t="shared" si="9"/>
        <v>41929</v>
      </c>
      <c r="G40" s="2">
        <f t="shared" si="9"/>
        <v>41930</v>
      </c>
      <c r="H40" s="6"/>
      <c r="I40" s="2">
        <f t="shared" si="10"/>
        <v>41952</v>
      </c>
      <c r="J40" s="2">
        <f t="shared" si="10"/>
        <v>41953</v>
      </c>
      <c r="K40" s="2">
        <f t="shared" si="10"/>
        <v>41954</v>
      </c>
      <c r="L40" s="2">
        <f t="shared" si="10"/>
        <v>41955</v>
      </c>
      <c r="M40" s="2">
        <f t="shared" si="10"/>
        <v>41956</v>
      </c>
      <c r="N40" s="2">
        <f t="shared" si="10"/>
        <v>41957</v>
      </c>
      <c r="O40" s="2">
        <f t="shared" si="10"/>
        <v>41958</v>
      </c>
      <c r="P40" s="6"/>
      <c r="Q40" s="2">
        <f t="shared" si="11"/>
        <v>41987</v>
      </c>
      <c r="R40" s="2">
        <f t="shared" si="11"/>
        <v>41988</v>
      </c>
      <c r="S40" s="2">
        <f t="shared" si="11"/>
        <v>41989</v>
      </c>
      <c r="T40" s="2">
        <f t="shared" si="11"/>
        <v>41990</v>
      </c>
      <c r="U40" s="2">
        <f t="shared" si="11"/>
        <v>41991</v>
      </c>
      <c r="V40" s="2">
        <f t="shared" si="11"/>
        <v>41992</v>
      </c>
      <c r="W40" s="2">
        <f t="shared" si="11"/>
        <v>41993</v>
      </c>
      <c r="X40" s="6"/>
      <c r="Y40" s="34">
        <f>IF(AND($A$4&gt;1900,$A$4&lt;2099),IF(MONTH(ROUNDDOWN((DATE(2000,12,21)+TIME(13,30,0))+($A$4-2000)*365.242743,0))&lt;$E$4,ROUNDDOWN((DATE(2000,12,21)+TIME(13,30,0))+($A$4+1-2000)*365.242743,0),ROUNDDOWN((DATE(2000,12,21)+TIME(13,30,0))+($A$4-2000)*365.242743,0)),"n/f")</f>
        <v>41994</v>
      </c>
      <c r="Z40" s="31" t="s">
        <v>40</v>
      </c>
    </row>
    <row r="41" spans="1:26" ht="12">
      <c r="A41" s="2">
        <f t="shared" si="9"/>
        <v>41931</v>
      </c>
      <c r="B41" s="2">
        <f t="shared" si="9"/>
        <v>41932</v>
      </c>
      <c r="C41" s="2">
        <f t="shared" si="9"/>
        <v>41933</v>
      </c>
      <c r="D41" s="2">
        <f t="shared" si="9"/>
        <v>41934</v>
      </c>
      <c r="E41" s="2">
        <f t="shared" si="9"/>
        <v>41935</v>
      </c>
      <c r="F41" s="2">
        <f t="shared" si="9"/>
        <v>41936</v>
      </c>
      <c r="G41" s="2">
        <f t="shared" si="9"/>
        <v>41937</v>
      </c>
      <c r="H41" s="6"/>
      <c r="I41" s="2">
        <f t="shared" si="10"/>
        <v>41959</v>
      </c>
      <c r="J41" s="2">
        <f t="shared" si="10"/>
        <v>41960</v>
      </c>
      <c r="K41" s="2">
        <f t="shared" si="10"/>
        <v>41961</v>
      </c>
      <c r="L41" s="2">
        <f t="shared" si="10"/>
        <v>41962</v>
      </c>
      <c r="M41" s="2">
        <f t="shared" si="10"/>
        <v>41963</v>
      </c>
      <c r="N41" s="2">
        <f t="shared" si="10"/>
        <v>41964</v>
      </c>
      <c r="O41" s="2">
        <f t="shared" si="10"/>
        <v>41965</v>
      </c>
      <c r="P41" s="6"/>
      <c r="Q41" s="2">
        <f t="shared" si="11"/>
        <v>41994</v>
      </c>
      <c r="R41" s="2">
        <f t="shared" si="11"/>
        <v>41995</v>
      </c>
      <c r="S41" s="2">
        <f t="shared" si="11"/>
        <v>41996</v>
      </c>
      <c r="T41" s="2">
        <f t="shared" si="11"/>
        <v>41997</v>
      </c>
      <c r="U41" s="2">
        <f t="shared" si="11"/>
        <v>41998</v>
      </c>
      <c r="V41" s="2">
        <f t="shared" si="11"/>
        <v>41999</v>
      </c>
      <c r="W41" s="2">
        <f t="shared" si="11"/>
        <v>42000</v>
      </c>
      <c r="X41" s="6"/>
      <c r="Y41" s="34">
        <f>DATE($A$4+IF($E$4&gt;12,1,0),12,24)</f>
        <v>41997</v>
      </c>
      <c r="Z41" s="31" t="s">
        <v>27</v>
      </c>
    </row>
    <row r="42" spans="1:26" ht="12">
      <c r="A42" s="2">
        <f t="shared" si="9"/>
        <v>41938</v>
      </c>
      <c r="B42" s="2">
        <f t="shared" si="9"/>
        <v>41939</v>
      </c>
      <c r="C42" s="2">
        <f t="shared" si="9"/>
        <v>41940</v>
      </c>
      <c r="D42" s="2">
        <f t="shared" si="9"/>
        <v>41941</v>
      </c>
      <c r="E42" s="2">
        <f t="shared" si="9"/>
        <v>41942</v>
      </c>
      <c r="F42" s="2">
        <f t="shared" si="9"/>
        <v>41943</v>
      </c>
      <c r="G42" s="2">
        <f t="shared" si="9"/>
      </c>
      <c r="H42" s="6"/>
      <c r="I42" s="2">
        <f t="shared" si="10"/>
        <v>41966</v>
      </c>
      <c r="J42" s="2">
        <f t="shared" si="10"/>
        <v>41967</v>
      </c>
      <c r="K42" s="2">
        <f t="shared" si="10"/>
        <v>41968</v>
      </c>
      <c r="L42" s="2">
        <f t="shared" si="10"/>
        <v>41969</v>
      </c>
      <c r="M42" s="2">
        <f t="shared" si="10"/>
        <v>41970</v>
      </c>
      <c r="N42" s="2">
        <f t="shared" si="10"/>
        <v>41971</v>
      </c>
      <c r="O42" s="2">
        <f t="shared" si="10"/>
        <v>41972</v>
      </c>
      <c r="P42" s="6"/>
      <c r="Q42" s="2">
        <f t="shared" si="11"/>
        <v>42001</v>
      </c>
      <c r="R42" s="2">
        <f t="shared" si="11"/>
        <v>42002</v>
      </c>
      <c r="S42" s="2">
        <f t="shared" si="11"/>
        <v>42003</v>
      </c>
      <c r="T42" s="2">
        <f t="shared" si="11"/>
        <v>42004</v>
      </c>
      <c r="U42" s="2">
        <f t="shared" si="11"/>
      </c>
      <c r="V42" s="2">
        <f t="shared" si="11"/>
      </c>
      <c r="W42" s="2">
        <f t="shared" si="11"/>
      </c>
      <c r="X42" s="6"/>
      <c r="Y42" s="34">
        <f>DATE($A$4+IF($E$4&gt;12,1,0),12,25)</f>
        <v>41998</v>
      </c>
      <c r="Z42" s="31" t="s">
        <v>26</v>
      </c>
    </row>
    <row r="43" spans="1:26" ht="12">
      <c r="A43" s="2">
        <f t="shared" si="9"/>
      </c>
      <c r="B43" s="2">
        <f t="shared" si="9"/>
      </c>
      <c r="C43" s="2">
        <f t="shared" si="9"/>
      </c>
      <c r="D43" s="2">
        <f t="shared" si="9"/>
      </c>
      <c r="E43" s="2">
        <f t="shared" si="9"/>
      </c>
      <c r="F43" s="2">
        <f t="shared" si="9"/>
      </c>
      <c r="G43" s="2">
        <f t="shared" si="9"/>
      </c>
      <c r="H43" s="8"/>
      <c r="I43" s="2">
        <f t="shared" si="10"/>
        <v>41973</v>
      </c>
      <c r="J43" s="2">
        <f t="shared" si="10"/>
      </c>
      <c r="K43" s="2">
        <f t="shared" si="10"/>
      </c>
      <c r="L43" s="2">
        <f t="shared" si="10"/>
      </c>
      <c r="M43" s="2">
        <f t="shared" si="10"/>
      </c>
      <c r="N43" s="2">
        <f t="shared" si="10"/>
      </c>
      <c r="O43" s="2">
        <f t="shared" si="10"/>
      </c>
      <c r="Q43" s="2">
        <f t="shared" si="11"/>
      </c>
      <c r="R43" s="2">
        <f t="shared" si="11"/>
      </c>
      <c r="S43" s="2">
        <f t="shared" si="11"/>
      </c>
      <c r="T43" s="2">
        <f t="shared" si="11"/>
      </c>
      <c r="U43" s="2">
        <f t="shared" si="11"/>
      </c>
      <c r="V43" s="2">
        <f t="shared" si="11"/>
      </c>
      <c r="W43" s="2">
        <f t="shared" si="11"/>
      </c>
      <c r="X43" s="6"/>
      <c r="Y43" s="34">
        <f>DATE($A$4+IF($E$4&gt;12,1,0),12,26)</f>
        <v>41999</v>
      </c>
      <c r="Z43" s="31" t="s">
        <v>36</v>
      </c>
    </row>
    <row r="44" spans="1:26" ht="12">
      <c r="A44" s="49" t="s">
        <v>12</v>
      </c>
      <c r="B44" s="49"/>
      <c r="C44" s="49"/>
      <c r="D44" s="49"/>
      <c r="E44" s="49"/>
      <c r="F44" s="49"/>
      <c r="G44" s="49"/>
      <c r="H44" s="49"/>
      <c r="I44" s="49"/>
      <c r="J44" s="49"/>
      <c r="K44" s="49"/>
      <c r="L44" s="49"/>
      <c r="M44" s="49"/>
      <c r="N44" s="49"/>
      <c r="O44" s="49"/>
      <c r="Q44" s="50" t="s">
        <v>45</v>
      </c>
      <c r="R44" s="50"/>
      <c r="S44" s="50"/>
      <c r="T44" s="50"/>
      <c r="U44" s="50"/>
      <c r="V44" s="50"/>
      <c r="W44" s="50"/>
      <c r="Y44" s="34">
        <f>DATE($A$4+IF($E$4&gt;12,1,0),12,31)</f>
        <v>42004</v>
      </c>
      <c r="Z44" s="31" t="s">
        <v>31</v>
      </c>
    </row>
    <row r="45" ht="12">
      <c r="Y45" s="28"/>
    </row>
    <row r="46" ht="12">
      <c r="Y46" s="26"/>
    </row>
    <row r="47" ht="12">
      <c r="E47" s="30"/>
    </row>
  </sheetData>
  <sheetProtection/>
  <mergeCells count="27">
    <mergeCell ref="A1:Z1"/>
    <mergeCell ref="Q36:W36"/>
    <mergeCell ref="A4:C4"/>
    <mergeCell ref="I3:K3"/>
    <mergeCell ref="I4:K4"/>
    <mergeCell ref="L4:O4"/>
    <mergeCell ref="A6:W6"/>
    <mergeCell ref="A27:G27"/>
    <mergeCell ref="Q18:W18"/>
    <mergeCell ref="A3:C3"/>
    <mergeCell ref="A18:G18"/>
    <mergeCell ref="I18:O18"/>
    <mergeCell ref="A44:O44"/>
    <mergeCell ref="Q44:W44"/>
    <mergeCell ref="I27:O27"/>
    <mergeCell ref="Q27:W27"/>
    <mergeCell ref="A36:G36"/>
    <mergeCell ref="I36:O36"/>
    <mergeCell ref="A2:P2"/>
    <mergeCell ref="A9:G9"/>
    <mergeCell ref="I9:O9"/>
    <mergeCell ref="Q9:W9"/>
    <mergeCell ref="A7:W7"/>
    <mergeCell ref="Q4:Z4"/>
    <mergeCell ref="Q3:W3"/>
    <mergeCell ref="E4:G4"/>
    <mergeCell ref="E3:G3"/>
  </mergeCells>
  <conditionalFormatting sqref="I20:O25 Q20:W25 A38:G43 I38:O43 Q38:W43 A29:G34 I29:O34 Q29:W34 A20:G25 I11:O16 Q11:W16 A11:G16">
    <cfRule type="cellIs" priority="1" dxfId="1" operator="equal" stopIfTrue="1">
      <formula>""</formula>
    </cfRule>
    <cfRule type="expression" priority="2" dxfId="0" stopIfTrue="1">
      <formula>MATCH(Year!A11,event_dates,0)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6">
        <f>Year!Q27</f>
        <v>41883</v>
      </c>
      <c r="I1" s="76"/>
      <c r="J1" s="76"/>
      <c r="K1" s="76"/>
      <c r="L1" s="76"/>
      <c r="M1" s="76"/>
      <c r="N1" s="76"/>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Year!Q29</f>
      </c>
      <c r="B3" s="14">
        <f>IF(ISERROR(MATCH(A3,event_dates,0)),"",INDEX(events,MATCH(A3,event_dates,0)))</f>
      </c>
      <c r="C3" s="13">
        <f>Year!R29</f>
        <v>41883</v>
      </c>
      <c r="D3" s="14" t="str">
        <f>IF(ISERROR(MATCH(C3,event_dates,0)),"",INDEX(events,MATCH(C3,event_dates,0)))</f>
        <v>Labor Day</v>
      </c>
      <c r="E3" s="13">
        <f>Year!S29</f>
        <v>41884</v>
      </c>
      <c r="F3" s="14">
        <f>IF(ISERROR(MATCH(E3,event_dates,0)),"",INDEX(events,MATCH(E3,event_dates,0)))</f>
      </c>
      <c r="G3" s="13">
        <f>Year!T29</f>
        <v>41885</v>
      </c>
      <c r="H3" s="14">
        <f>IF(ISERROR(MATCH(G3,event_dates,0)),"",INDEX(events,MATCH(G3,event_dates,0)))</f>
      </c>
      <c r="I3" s="13">
        <f>Year!U29</f>
        <v>41886</v>
      </c>
      <c r="J3" s="14">
        <f>IF(ISERROR(MATCH(I3,event_dates,0)),"",INDEX(events,MATCH(I3,event_dates,0)))</f>
      </c>
      <c r="K3" s="13">
        <f>Year!V29</f>
        <v>41887</v>
      </c>
      <c r="L3" s="14">
        <f>IF(ISERROR(MATCH(K3,event_dates,0)),"",INDEX(events,MATCH(K3,event_dates,0)))</f>
      </c>
      <c r="M3" s="13">
        <f>Year!W29</f>
        <v>41888</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Year!Q30</f>
        <v>41889</v>
      </c>
      <c r="B9" s="14">
        <f>IF(ISERROR(MATCH(A9,event_dates,0)),"",INDEX(events,MATCH(A9,event_dates,0)))</f>
      </c>
      <c r="C9" s="13">
        <f>Year!R30</f>
        <v>41890</v>
      </c>
      <c r="D9" s="14">
        <f>IF(ISERROR(MATCH(C9,event_dates,0)),"",INDEX(events,MATCH(C9,event_dates,0)))</f>
      </c>
      <c r="E9" s="13">
        <f>Year!S30</f>
        <v>41891</v>
      </c>
      <c r="F9" s="14">
        <f>IF(ISERROR(MATCH(E9,event_dates,0)),"",INDEX(events,MATCH(E9,event_dates,0)))</f>
      </c>
      <c r="G9" s="13">
        <f>Year!T30</f>
        <v>41892</v>
      </c>
      <c r="H9" s="14">
        <f>IF(ISERROR(MATCH(G9,event_dates,0)),"",INDEX(events,MATCH(G9,event_dates,0)))</f>
      </c>
      <c r="I9" s="13">
        <f>Year!U30</f>
        <v>41893</v>
      </c>
      <c r="J9" s="14" t="str">
        <f>IF(ISERROR(MATCH(I9,event_dates,0)),"",INDEX(events,MATCH(I9,event_dates,0)))</f>
        <v>Patriot Day</v>
      </c>
      <c r="K9" s="13">
        <f>Year!V30</f>
        <v>41894</v>
      </c>
      <c r="L9" s="14">
        <f>IF(ISERROR(MATCH(K9,event_dates,0)),"",INDEX(events,MATCH(K9,event_dates,0)))</f>
      </c>
      <c r="M9" s="13">
        <f>Year!W30</f>
        <v>41895</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Year!Q31</f>
        <v>41896</v>
      </c>
      <c r="B15" s="14">
        <f>IF(ISERROR(MATCH(A15,event_dates,0)),"",INDEX(events,MATCH(A15,event_dates,0)))</f>
      </c>
      <c r="C15" s="13">
        <f>Year!R31</f>
        <v>41897</v>
      </c>
      <c r="D15" s="14">
        <f>IF(ISERROR(MATCH(C15,event_dates,0)),"",INDEX(events,MATCH(C15,event_dates,0)))</f>
      </c>
      <c r="E15" s="13">
        <f>Year!S31</f>
        <v>41898</v>
      </c>
      <c r="F15" s="14">
        <f>IF(ISERROR(MATCH(E15,event_dates,0)),"",INDEX(events,MATCH(E15,event_dates,0)))</f>
      </c>
      <c r="G15" s="13">
        <f>Year!T31</f>
        <v>41899</v>
      </c>
      <c r="H15" s="14">
        <f>IF(ISERROR(MATCH(G15,event_dates,0)),"",INDEX(events,MATCH(G15,event_dates,0)))</f>
      </c>
      <c r="I15" s="13">
        <f>Year!U31</f>
        <v>41900</v>
      </c>
      <c r="J15" s="14">
        <f>IF(ISERROR(MATCH(I15,event_dates,0)),"",INDEX(events,MATCH(I15,event_dates,0)))</f>
      </c>
      <c r="K15" s="13">
        <f>Year!V31</f>
        <v>41901</v>
      </c>
      <c r="L15" s="14">
        <f>IF(ISERROR(MATCH(K15,event_dates,0)),"",INDEX(events,MATCH(K15,event_dates,0)))</f>
      </c>
      <c r="M15" s="13">
        <f>Year!W31</f>
        <v>41902</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Year!Q32</f>
        <v>41903</v>
      </c>
      <c r="B21" s="14">
        <f>IF(ISERROR(MATCH(A21,event_dates,0)),"",INDEX(events,MATCH(A21,event_dates,0)))</f>
      </c>
      <c r="C21" s="13">
        <f>Year!R32</f>
        <v>41904</v>
      </c>
      <c r="D21" s="14">
        <f>IF(ISERROR(MATCH(C21,event_dates,0)),"",INDEX(events,MATCH(C21,event_dates,0)))</f>
      </c>
      <c r="E21" s="13">
        <f>Year!S32</f>
        <v>41905</v>
      </c>
      <c r="F21" s="14" t="str">
        <f>IF(ISERROR(MATCH(E21,event_dates,0)),"",INDEX(events,MATCH(E21,event_dates,0)))</f>
        <v>Autumnal equinox</v>
      </c>
      <c r="G21" s="13">
        <f>Year!T32</f>
        <v>41906</v>
      </c>
      <c r="H21" s="14">
        <f>IF(ISERROR(MATCH(G21,event_dates,0)),"",INDEX(events,MATCH(G21,event_dates,0)))</f>
      </c>
      <c r="I21" s="13">
        <f>Year!U32</f>
        <v>41907</v>
      </c>
      <c r="J21" s="14" t="str">
        <f>IF(ISERROR(MATCH(I21,event_dates,0)),"",INDEX(events,MATCH(I21,event_dates,0)))</f>
        <v>Rosh Hashanah</v>
      </c>
      <c r="K21" s="13">
        <f>Year!V32</f>
        <v>41908</v>
      </c>
      <c r="L21" s="14">
        <f>IF(ISERROR(MATCH(K21,event_dates,0)),"",INDEX(events,MATCH(K21,event_dates,0)))</f>
      </c>
      <c r="M21" s="13">
        <f>Year!W32</f>
        <v>41909</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Year!Q33</f>
        <v>41910</v>
      </c>
      <c r="B27" s="14">
        <f>IF(ISERROR(MATCH(A27,event_dates,0)),"",INDEX(events,MATCH(A27,event_dates,0)))</f>
      </c>
      <c r="C27" s="13">
        <f>Year!R33</f>
        <v>41911</v>
      </c>
      <c r="D27" s="14">
        <f>IF(ISERROR(MATCH(C27,event_dates,0)),"",INDEX(events,MATCH(C27,event_dates,0)))</f>
      </c>
      <c r="E27" s="13">
        <f>Year!S33</f>
        <v>41912</v>
      </c>
      <c r="F27" s="14">
        <f>IF(ISERROR(MATCH(E27,event_dates,0)),"",INDEX(events,MATCH(E27,event_dates,0)))</f>
      </c>
      <c r="G27" s="13">
        <f>Year!T33</f>
      </c>
      <c r="H27" s="14">
        <f>IF(ISERROR(MATCH(G27,event_dates,0)),"",INDEX(events,MATCH(G27,event_dates,0)))</f>
      </c>
      <c r="I27" s="13">
        <f>Year!U33</f>
      </c>
      <c r="J27" s="14">
        <f>IF(ISERROR(MATCH(I27,event_dates,0)),"",INDEX(events,MATCH(I27,event_dates,0)))</f>
      </c>
      <c r="K27" s="13">
        <f>Year!V33</f>
      </c>
      <c r="L27" s="14">
        <f>IF(ISERROR(MATCH(K27,event_dates,0)),"",INDEX(events,MATCH(K27,event_dates,0)))</f>
      </c>
      <c r="M27" s="13">
        <f>Year!W33</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Year!Q34</f>
      </c>
      <c r="B33" s="14">
        <f>IF(ISERROR(MATCH(A33,event_dates,0)),"",INDEX(events,MATCH(A33,event_dates,0)))</f>
      </c>
      <c r="C33" s="13">
        <f>Year!R34</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M4:N4"/>
    <mergeCell ref="A5:B5"/>
    <mergeCell ref="C5:D5"/>
    <mergeCell ref="E5:F5"/>
    <mergeCell ref="G5:H5"/>
    <mergeCell ref="I5:J5"/>
    <mergeCell ref="K5:L5"/>
    <mergeCell ref="M5:N5"/>
    <mergeCell ref="A4:B4"/>
    <mergeCell ref="C4:D4"/>
    <mergeCell ref="E4:F4"/>
    <mergeCell ref="G4:H4"/>
    <mergeCell ref="I4:J4"/>
    <mergeCell ref="K4:L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Year!A36</f>
        <v>41913</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Year!A38</f>
      </c>
      <c r="B3" s="14">
        <f>IF(ISERROR(MATCH(A3,event_dates,0)),"",INDEX(events,MATCH(A3,event_dates,0)))</f>
      </c>
      <c r="C3" s="13">
        <f>Year!B38</f>
      </c>
      <c r="D3" s="14">
        <f>IF(ISERROR(MATCH(C3,event_dates,0)),"",INDEX(events,MATCH(C3,event_dates,0)))</f>
      </c>
      <c r="E3" s="13">
        <f>Year!C38</f>
      </c>
      <c r="F3" s="14">
        <f>IF(ISERROR(MATCH(E3,event_dates,0)),"",INDEX(events,MATCH(E3,event_dates,0)))</f>
      </c>
      <c r="G3" s="13">
        <f>Year!D38</f>
        <v>41913</v>
      </c>
      <c r="H3" s="14">
        <f>IF(ISERROR(MATCH(G3,event_dates,0)),"",INDEX(events,MATCH(G3,event_dates,0)))</f>
      </c>
      <c r="I3" s="13">
        <f>Year!E38</f>
        <v>41914</v>
      </c>
      <c r="J3" s="14">
        <f>IF(ISERROR(MATCH(I3,event_dates,0)),"",INDEX(events,MATCH(I3,event_dates,0)))</f>
      </c>
      <c r="K3" s="13">
        <f>Year!F38</f>
        <v>41915</v>
      </c>
      <c r="L3" s="14">
        <f>IF(ISERROR(MATCH(K3,event_dates,0)),"",INDEX(events,MATCH(K3,event_dates,0)))</f>
      </c>
      <c r="M3" s="13">
        <f>Year!G38</f>
        <v>41916</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Year!A39</f>
        <v>41917</v>
      </c>
      <c r="B9" s="14">
        <f>IF(ISERROR(MATCH(A9,event_dates,0)),"",INDEX(events,MATCH(A9,event_dates,0)))</f>
      </c>
      <c r="C9" s="13">
        <f>Year!B39</f>
        <v>41918</v>
      </c>
      <c r="D9" s="14">
        <f>IF(ISERROR(MATCH(C9,event_dates,0)),"",INDEX(events,MATCH(C9,event_dates,0)))</f>
      </c>
      <c r="E9" s="13">
        <f>Year!C39</f>
        <v>41919</v>
      </c>
      <c r="F9" s="14">
        <f>IF(ISERROR(MATCH(E9,event_dates,0)),"",INDEX(events,MATCH(E9,event_dates,0)))</f>
      </c>
      <c r="G9" s="13">
        <f>Year!D39</f>
        <v>41920</v>
      </c>
      <c r="H9" s="14">
        <f>IF(ISERROR(MATCH(G9,event_dates,0)),"",INDEX(events,MATCH(G9,event_dates,0)))</f>
      </c>
      <c r="I9" s="13">
        <f>Year!E39</f>
        <v>41921</v>
      </c>
      <c r="J9" s="14">
        <f>IF(ISERROR(MATCH(I9,event_dates,0)),"",INDEX(events,MATCH(I9,event_dates,0)))</f>
      </c>
      <c r="K9" s="13">
        <f>Year!F39</f>
        <v>41922</v>
      </c>
      <c r="L9" s="14">
        <f>IF(ISERROR(MATCH(K9,event_dates,0)),"",INDEX(events,MATCH(K9,event_dates,0)))</f>
      </c>
      <c r="M9" s="13">
        <f>Year!G39</f>
        <v>41923</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Year!A40</f>
        <v>41924</v>
      </c>
      <c r="B15" s="14">
        <f>IF(ISERROR(MATCH(A15,event_dates,0)),"",INDEX(events,MATCH(A15,event_dates,0)))</f>
      </c>
      <c r="C15" s="13">
        <f>Year!B40</f>
        <v>41925</v>
      </c>
      <c r="D15" s="14" t="str">
        <f>IF(ISERROR(MATCH(C15,event_dates,0)),"",INDEX(events,MATCH(C15,event_dates,0)))</f>
        <v>Columbus Day</v>
      </c>
      <c r="E15" s="13">
        <f>Year!C40</f>
        <v>41926</v>
      </c>
      <c r="F15" s="14">
        <f>IF(ISERROR(MATCH(E15,event_dates,0)),"",INDEX(events,MATCH(E15,event_dates,0)))</f>
      </c>
      <c r="G15" s="13">
        <f>Year!D40</f>
        <v>41927</v>
      </c>
      <c r="H15" s="14">
        <f>IF(ISERROR(MATCH(G15,event_dates,0)),"",INDEX(events,MATCH(G15,event_dates,0)))</f>
      </c>
      <c r="I15" s="13">
        <f>Year!E40</f>
        <v>41928</v>
      </c>
      <c r="J15" s="14" t="str">
        <f>IF(ISERROR(MATCH(I15,event_dates,0)),"",INDEX(events,MATCH(I15,event_dates,0)))</f>
        <v>Boss's Day</v>
      </c>
      <c r="K15" s="13">
        <f>Year!F40</f>
        <v>41929</v>
      </c>
      <c r="L15" s="14">
        <f>IF(ISERROR(MATCH(K15,event_dates,0)),"",INDEX(events,MATCH(K15,event_dates,0)))</f>
      </c>
      <c r="M15" s="13">
        <f>Year!G40</f>
        <v>41930</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Year!A41</f>
        <v>41931</v>
      </c>
      <c r="B21" s="14">
        <f>IF(ISERROR(MATCH(A21,event_dates,0)),"",INDEX(events,MATCH(A21,event_dates,0)))</f>
      </c>
      <c r="C21" s="13">
        <f>Year!B41</f>
        <v>41932</v>
      </c>
      <c r="D21" s="14">
        <f>IF(ISERROR(MATCH(C21,event_dates,0)),"",INDEX(events,MATCH(C21,event_dates,0)))</f>
      </c>
      <c r="E21" s="13">
        <f>Year!C41</f>
        <v>41933</v>
      </c>
      <c r="F21" s="14">
        <f>IF(ISERROR(MATCH(E21,event_dates,0)),"",INDEX(events,MATCH(E21,event_dates,0)))</f>
      </c>
      <c r="G21" s="13">
        <f>Year!D41</f>
        <v>41934</v>
      </c>
      <c r="H21" s="14">
        <f>IF(ISERROR(MATCH(G21,event_dates,0)),"",INDEX(events,MATCH(G21,event_dates,0)))</f>
      </c>
      <c r="I21" s="13">
        <f>Year!E41</f>
        <v>41935</v>
      </c>
      <c r="J21" s="14">
        <f>IF(ISERROR(MATCH(I21,event_dates,0)),"",INDEX(events,MATCH(I21,event_dates,0)))</f>
      </c>
      <c r="K21" s="13">
        <f>Year!F41</f>
        <v>41936</v>
      </c>
      <c r="L21" s="14">
        <f>IF(ISERROR(MATCH(K21,event_dates,0)),"",INDEX(events,MATCH(K21,event_dates,0)))</f>
      </c>
      <c r="M21" s="13">
        <f>Year!G41</f>
        <v>41937</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Year!A42</f>
        <v>41938</v>
      </c>
      <c r="B27" s="14">
        <f>IF(ISERROR(MATCH(A27,event_dates,0)),"",INDEX(events,MATCH(A27,event_dates,0)))</f>
      </c>
      <c r="C27" s="13">
        <f>Year!B42</f>
        <v>41939</v>
      </c>
      <c r="D27" s="14">
        <f>IF(ISERROR(MATCH(C27,event_dates,0)),"",INDEX(events,MATCH(C27,event_dates,0)))</f>
      </c>
      <c r="E27" s="13">
        <f>Year!C42</f>
        <v>41940</v>
      </c>
      <c r="F27" s="14">
        <f>IF(ISERROR(MATCH(E27,event_dates,0)),"",INDEX(events,MATCH(E27,event_dates,0)))</f>
      </c>
      <c r="G27" s="13">
        <f>Year!D42</f>
        <v>41941</v>
      </c>
      <c r="H27" s="14">
        <f>IF(ISERROR(MATCH(G27,event_dates,0)),"",INDEX(events,MATCH(G27,event_dates,0)))</f>
      </c>
      <c r="I27" s="13">
        <f>Year!E42</f>
        <v>41942</v>
      </c>
      <c r="J27" s="14">
        <f>IF(ISERROR(MATCH(I27,event_dates,0)),"",INDEX(events,MATCH(I27,event_dates,0)))</f>
      </c>
      <c r="K27" s="13">
        <f>Year!F42</f>
        <v>41943</v>
      </c>
      <c r="L27" s="14" t="str">
        <f>IF(ISERROR(MATCH(K27,event_dates,0)),"",INDEX(events,MATCH(K27,event_dates,0)))</f>
        <v>Halloween</v>
      </c>
      <c r="M27" s="13">
        <f>Year!G42</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Year!A43</f>
      </c>
      <c r="B33" s="14">
        <f>IF(ISERROR(MATCH(A33,event_dates,0)),"",INDEX(events,MATCH(A33,event_dates,0)))</f>
      </c>
      <c r="C33" s="13">
        <f>Year!B43</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A12:B12"/>
    <mergeCell ref="C12:D12"/>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M14:N14"/>
    <mergeCell ref="A16:B16"/>
    <mergeCell ref="C16:D16"/>
    <mergeCell ref="E16:F16"/>
    <mergeCell ref="G16:H16"/>
    <mergeCell ref="I16:J16"/>
    <mergeCell ref="K16:L16"/>
    <mergeCell ref="M16:N16"/>
    <mergeCell ref="A14:B14"/>
    <mergeCell ref="C14:D14"/>
    <mergeCell ref="A17:B17"/>
    <mergeCell ref="C17:D17"/>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M19:N19"/>
    <mergeCell ref="A20:B20"/>
    <mergeCell ref="C20:D20"/>
    <mergeCell ref="E20:F20"/>
    <mergeCell ref="G20:H20"/>
    <mergeCell ref="I20:J20"/>
    <mergeCell ref="K20:L20"/>
    <mergeCell ref="M20:N20"/>
    <mergeCell ref="A19:B19"/>
    <mergeCell ref="C19:D19"/>
    <mergeCell ref="A22:B22"/>
    <mergeCell ref="C22:D22"/>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M24:N24"/>
    <mergeCell ref="A25:B25"/>
    <mergeCell ref="C25:D25"/>
    <mergeCell ref="E25:F25"/>
    <mergeCell ref="G25:H25"/>
    <mergeCell ref="I25:J25"/>
    <mergeCell ref="K25:L25"/>
    <mergeCell ref="M25:N25"/>
    <mergeCell ref="A24:B24"/>
    <mergeCell ref="C24:D24"/>
    <mergeCell ref="A26:B26"/>
    <mergeCell ref="C26:D26"/>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Year!I36</f>
        <v>41944</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Year!I38</f>
      </c>
      <c r="B3" s="14">
        <f>IF(ISERROR(MATCH(A3,event_dates,0)),"",INDEX(events,MATCH(A3,event_dates,0)))</f>
      </c>
      <c r="C3" s="13">
        <f>Year!J38</f>
      </c>
      <c r="D3" s="14">
        <f>IF(ISERROR(MATCH(C3,event_dates,0)),"",INDEX(events,MATCH(C3,event_dates,0)))</f>
      </c>
      <c r="E3" s="13">
        <f>Year!K38</f>
      </c>
      <c r="F3" s="14">
        <f>IF(ISERROR(MATCH(E3,event_dates,0)),"",INDEX(events,MATCH(E3,event_dates,0)))</f>
      </c>
      <c r="G3" s="13">
        <f>Year!L38</f>
      </c>
      <c r="H3" s="14">
        <f>IF(ISERROR(MATCH(G3,event_dates,0)),"",INDEX(events,MATCH(G3,event_dates,0)))</f>
      </c>
      <c r="I3" s="13">
        <f>Year!M38</f>
      </c>
      <c r="J3" s="14">
        <f>IF(ISERROR(MATCH(I3,event_dates,0)),"",INDEX(events,MATCH(I3,event_dates,0)))</f>
      </c>
      <c r="K3" s="13">
        <f>Year!N38</f>
      </c>
      <c r="L3" s="14">
        <f>IF(ISERROR(MATCH(K3,event_dates,0)),"",INDEX(events,MATCH(K3,event_dates,0)))</f>
      </c>
      <c r="M3" s="13">
        <f>Year!O38</f>
        <v>41944</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Year!I39</f>
        <v>41945</v>
      </c>
      <c r="B9" s="14" t="str">
        <f>IF(ISERROR(MATCH(A9,event_dates,0)),"",INDEX(events,MATCH(A9,event_dates,0)))</f>
        <v>Daylight Saving (end)</v>
      </c>
      <c r="C9" s="13">
        <f>Year!J39</f>
        <v>41946</v>
      </c>
      <c r="D9" s="14">
        <f>IF(ISERROR(MATCH(C9,event_dates,0)),"",INDEX(events,MATCH(C9,event_dates,0)))</f>
      </c>
      <c r="E9" s="13">
        <f>Year!K39</f>
        <v>41947</v>
      </c>
      <c r="F9" s="14">
        <f>IF(ISERROR(MATCH(E9,event_dates,0)),"",INDEX(events,MATCH(E9,event_dates,0)))</f>
      </c>
      <c r="G9" s="13">
        <f>Year!L39</f>
        <v>41948</v>
      </c>
      <c r="H9" s="14">
        <f>IF(ISERROR(MATCH(G9,event_dates,0)),"",INDEX(events,MATCH(G9,event_dates,0)))</f>
      </c>
      <c r="I9" s="13">
        <f>Year!M39</f>
        <v>41949</v>
      </c>
      <c r="J9" s="14">
        <f>IF(ISERROR(MATCH(I9,event_dates,0)),"",INDEX(events,MATCH(I9,event_dates,0)))</f>
      </c>
      <c r="K9" s="13">
        <f>Year!N39</f>
        <v>41950</v>
      </c>
      <c r="L9" s="14">
        <f>IF(ISERROR(MATCH(K9,event_dates,0)),"",INDEX(events,MATCH(K9,event_dates,0)))</f>
      </c>
      <c r="M9" s="13">
        <f>Year!O39</f>
        <v>41951</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Year!I40</f>
        <v>41952</v>
      </c>
      <c r="B15" s="14">
        <f>IF(ISERROR(MATCH(A15,event_dates,0)),"",INDEX(events,MATCH(A15,event_dates,0)))</f>
      </c>
      <c r="C15" s="13">
        <f>Year!J40</f>
        <v>41953</v>
      </c>
      <c r="D15" s="14">
        <f>IF(ISERROR(MATCH(C15,event_dates,0)),"",INDEX(events,MATCH(C15,event_dates,0)))</f>
      </c>
      <c r="E15" s="13">
        <f>Year!K40</f>
        <v>41954</v>
      </c>
      <c r="F15" s="14" t="str">
        <f>IF(ISERROR(MATCH(E15,event_dates,0)),"",INDEX(events,MATCH(E15,event_dates,0)))</f>
        <v>Veterans Day</v>
      </c>
      <c r="G15" s="13">
        <f>Year!L40</f>
        <v>41955</v>
      </c>
      <c r="H15" s="14">
        <f>IF(ISERROR(MATCH(G15,event_dates,0)),"",INDEX(events,MATCH(G15,event_dates,0)))</f>
      </c>
      <c r="I15" s="13">
        <f>Year!M40</f>
        <v>41956</v>
      </c>
      <c r="J15" s="14">
        <f>IF(ISERROR(MATCH(I15,event_dates,0)),"",INDEX(events,MATCH(I15,event_dates,0)))</f>
      </c>
      <c r="K15" s="13">
        <f>Year!N40</f>
        <v>41957</v>
      </c>
      <c r="L15" s="14">
        <f>IF(ISERROR(MATCH(K15,event_dates,0)),"",INDEX(events,MATCH(K15,event_dates,0)))</f>
      </c>
      <c r="M15" s="13">
        <f>Year!O40</f>
        <v>41958</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Year!I41</f>
        <v>41959</v>
      </c>
      <c r="B21" s="14">
        <f>IF(ISERROR(MATCH(A21,event_dates,0)),"",INDEX(events,MATCH(A21,event_dates,0)))</f>
      </c>
      <c r="C21" s="13">
        <f>Year!J41</f>
        <v>41960</v>
      </c>
      <c r="D21" s="14">
        <f>IF(ISERROR(MATCH(C21,event_dates,0)),"",INDEX(events,MATCH(C21,event_dates,0)))</f>
      </c>
      <c r="E21" s="13">
        <f>Year!K41</f>
        <v>41961</v>
      </c>
      <c r="F21" s="14">
        <f>IF(ISERROR(MATCH(E21,event_dates,0)),"",INDEX(events,MATCH(E21,event_dates,0)))</f>
      </c>
      <c r="G21" s="13">
        <f>Year!L41</f>
        <v>41962</v>
      </c>
      <c r="H21" s="14">
        <f>IF(ISERROR(MATCH(G21,event_dates,0)),"",INDEX(events,MATCH(G21,event_dates,0)))</f>
      </c>
      <c r="I21" s="13">
        <f>Year!M41</f>
        <v>41963</v>
      </c>
      <c r="J21" s="14">
        <f>IF(ISERROR(MATCH(I21,event_dates,0)),"",INDEX(events,MATCH(I21,event_dates,0)))</f>
      </c>
      <c r="K21" s="13">
        <f>Year!N41</f>
        <v>41964</v>
      </c>
      <c r="L21" s="14">
        <f>IF(ISERROR(MATCH(K21,event_dates,0)),"",INDEX(events,MATCH(K21,event_dates,0)))</f>
      </c>
      <c r="M21" s="13">
        <f>Year!O41</f>
        <v>41965</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Year!I42</f>
        <v>41966</v>
      </c>
      <c r="B27" s="14">
        <f>IF(ISERROR(MATCH(A27,event_dates,0)),"",INDEX(events,MATCH(A27,event_dates,0)))</f>
      </c>
      <c r="C27" s="13">
        <f>Year!J42</f>
        <v>41967</v>
      </c>
      <c r="D27" s="14">
        <f>IF(ISERROR(MATCH(C27,event_dates,0)),"",INDEX(events,MATCH(C27,event_dates,0)))</f>
      </c>
      <c r="E27" s="13">
        <f>Year!K42</f>
        <v>41968</v>
      </c>
      <c r="F27" s="14">
        <f>IF(ISERROR(MATCH(E27,event_dates,0)),"",INDEX(events,MATCH(E27,event_dates,0)))</f>
      </c>
      <c r="G27" s="13">
        <f>Year!L42</f>
        <v>41969</v>
      </c>
      <c r="H27" s="14">
        <f>IF(ISERROR(MATCH(G27,event_dates,0)),"",INDEX(events,MATCH(G27,event_dates,0)))</f>
      </c>
      <c r="I27" s="13">
        <f>Year!M42</f>
        <v>41970</v>
      </c>
      <c r="J27" s="14" t="str">
        <f>IF(ISERROR(MATCH(I27,event_dates,0)),"",INDEX(events,MATCH(I27,event_dates,0)))</f>
        <v>Thanksgiving</v>
      </c>
      <c r="K27" s="13">
        <f>Year!N42</f>
        <v>41971</v>
      </c>
      <c r="L27" s="14">
        <f>IF(ISERROR(MATCH(K27,event_dates,0)),"",INDEX(events,MATCH(K27,event_dates,0)))</f>
      </c>
      <c r="M27" s="13">
        <f>Year!O42</f>
        <v>41972</v>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Year!I43</f>
        <v>41973</v>
      </c>
      <c r="B33" s="14">
        <f>IF(ISERROR(MATCH(A33,event_dates,0)),"",INDEX(events,MATCH(A33,event_dates,0)))</f>
      </c>
      <c r="C33" s="13">
        <f>Year!J43</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M4:N4"/>
    <mergeCell ref="A5:B5"/>
    <mergeCell ref="C5:D5"/>
    <mergeCell ref="E5:F5"/>
    <mergeCell ref="G5:H5"/>
    <mergeCell ref="I5:J5"/>
    <mergeCell ref="K5:L5"/>
    <mergeCell ref="M5:N5"/>
    <mergeCell ref="A4:B4"/>
    <mergeCell ref="C4:D4"/>
    <mergeCell ref="E4:F4"/>
    <mergeCell ref="G4:H4"/>
    <mergeCell ref="I4:J4"/>
    <mergeCell ref="K4:L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Year!Q36</f>
        <v>41974</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Year!Q38</f>
      </c>
      <c r="B3" s="14">
        <f>IF(ISERROR(MATCH(A3,event_dates,0)),"",INDEX(events,MATCH(A3,event_dates,0)))</f>
      </c>
      <c r="C3" s="13">
        <f>Year!R38</f>
        <v>41974</v>
      </c>
      <c r="D3" s="14">
        <f>IF(ISERROR(MATCH(C3,event_dates,0)),"",INDEX(events,MATCH(C3,event_dates,0)))</f>
      </c>
      <c r="E3" s="13">
        <f>Year!S38</f>
        <v>41975</v>
      </c>
      <c r="F3" s="14">
        <f>IF(ISERROR(MATCH(E3,event_dates,0)),"",INDEX(events,MATCH(E3,event_dates,0)))</f>
      </c>
      <c r="G3" s="13">
        <f>Year!T38</f>
        <v>41976</v>
      </c>
      <c r="H3" s="14">
        <f>IF(ISERROR(MATCH(G3,event_dates,0)),"",INDEX(events,MATCH(G3,event_dates,0)))</f>
      </c>
      <c r="I3" s="13">
        <f>Year!U38</f>
        <v>41977</v>
      </c>
      <c r="J3" s="14">
        <f>IF(ISERROR(MATCH(I3,event_dates,0)),"",INDEX(events,MATCH(I3,event_dates,0)))</f>
      </c>
      <c r="K3" s="13">
        <f>Year!V38</f>
        <v>41978</v>
      </c>
      <c r="L3" s="14">
        <f>IF(ISERROR(MATCH(K3,event_dates,0)),"",INDEX(events,MATCH(K3,event_dates,0)))</f>
      </c>
      <c r="M3" s="13">
        <f>Year!W38</f>
        <v>41979</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Year!Q39</f>
        <v>41980</v>
      </c>
      <c r="B9" s="14">
        <f>IF(ISERROR(MATCH(A9,event_dates,0)),"",INDEX(events,MATCH(A9,event_dates,0)))</f>
      </c>
      <c r="C9" s="13">
        <f>Year!R39</f>
        <v>41981</v>
      </c>
      <c r="D9" s="14">
        <f>IF(ISERROR(MATCH(C9,event_dates,0)),"",INDEX(events,MATCH(C9,event_dates,0)))</f>
      </c>
      <c r="E9" s="13">
        <f>Year!S39</f>
        <v>41982</v>
      </c>
      <c r="F9" s="14">
        <f>IF(ISERROR(MATCH(E9,event_dates,0)),"",INDEX(events,MATCH(E9,event_dates,0)))</f>
      </c>
      <c r="G9" s="13">
        <f>Year!T39</f>
        <v>41983</v>
      </c>
      <c r="H9" s="14">
        <f>IF(ISERROR(MATCH(G9,event_dates,0)),"",INDEX(events,MATCH(G9,event_dates,0)))</f>
      </c>
      <c r="I9" s="13">
        <f>Year!U39</f>
        <v>41984</v>
      </c>
      <c r="J9" s="14">
        <f>IF(ISERROR(MATCH(I9,event_dates,0)),"",INDEX(events,MATCH(I9,event_dates,0)))</f>
      </c>
      <c r="K9" s="13">
        <f>Year!V39</f>
        <v>41985</v>
      </c>
      <c r="L9" s="14">
        <f>IF(ISERROR(MATCH(K9,event_dates,0)),"",INDEX(events,MATCH(K9,event_dates,0)))</f>
      </c>
      <c r="M9" s="13">
        <f>Year!W39</f>
        <v>41986</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Year!Q40</f>
        <v>41987</v>
      </c>
      <c r="B15" s="14">
        <f>IF(ISERROR(MATCH(A15,event_dates,0)),"",INDEX(events,MATCH(A15,event_dates,0)))</f>
      </c>
      <c r="C15" s="13">
        <f>Year!R40</f>
        <v>41988</v>
      </c>
      <c r="D15" s="14">
        <f>IF(ISERROR(MATCH(C15,event_dates,0)),"",INDEX(events,MATCH(C15,event_dates,0)))</f>
      </c>
      <c r="E15" s="13">
        <f>Year!S40</f>
        <v>41989</v>
      </c>
      <c r="F15" s="14">
        <f>IF(ISERROR(MATCH(E15,event_dates,0)),"",INDEX(events,MATCH(E15,event_dates,0)))</f>
      </c>
      <c r="G15" s="13">
        <f>Year!T40</f>
        <v>41990</v>
      </c>
      <c r="H15" s="14">
        <f>IF(ISERROR(MATCH(G15,event_dates,0)),"",INDEX(events,MATCH(G15,event_dates,0)))</f>
      </c>
      <c r="I15" s="13">
        <f>Year!U40</f>
        <v>41991</v>
      </c>
      <c r="J15" s="14">
        <f>IF(ISERROR(MATCH(I15,event_dates,0)),"",INDEX(events,MATCH(I15,event_dates,0)))</f>
      </c>
      <c r="K15" s="13">
        <f>Year!V40</f>
        <v>41992</v>
      </c>
      <c r="L15" s="14">
        <f>IF(ISERROR(MATCH(K15,event_dates,0)),"",INDEX(events,MATCH(K15,event_dates,0)))</f>
      </c>
      <c r="M15" s="13">
        <f>Year!W40</f>
        <v>41993</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Year!Q41</f>
        <v>41994</v>
      </c>
      <c r="B21" s="14" t="str">
        <f>IF(ISERROR(MATCH(A21,event_dates,0)),"",INDEX(events,MATCH(A21,event_dates,0)))</f>
        <v>December Solstice</v>
      </c>
      <c r="C21" s="13">
        <f>Year!R41</f>
        <v>41995</v>
      </c>
      <c r="D21" s="14">
        <f>IF(ISERROR(MATCH(C21,event_dates,0)),"",INDEX(events,MATCH(C21,event_dates,0)))</f>
      </c>
      <c r="E21" s="13">
        <f>Year!S41</f>
        <v>41996</v>
      </c>
      <c r="F21" s="14">
        <f>IF(ISERROR(MATCH(E21,event_dates,0)),"",INDEX(events,MATCH(E21,event_dates,0)))</f>
      </c>
      <c r="G21" s="13">
        <f>Year!T41</f>
        <v>41997</v>
      </c>
      <c r="H21" s="14" t="str">
        <f>IF(ISERROR(MATCH(G21,event_dates,0)),"",INDEX(events,MATCH(G21,event_dates,0)))</f>
        <v>Christmas Eve</v>
      </c>
      <c r="I21" s="13">
        <f>Year!U41</f>
        <v>41998</v>
      </c>
      <c r="J21" s="14" t="str">
        <f>IF(ISERROR(MATCH(I21,event_dates,0)),"",INDEX(events,MATCH(I21,event_dates,0)))</f>
        <v>Christmas Day</v>
      </c>
      <c r="K21" s="13">
        <f>Year!V41</f>
        <v>41999</v>
      </c>
      <c r="L21" s="14" t="str">
        <f>IF(ISERROR(MATCH(K21,event_dates,0)),"",INDEX(events,MATCH(K21,event_dates,0)))</f>
        <v>Kwanzaa Begins</v>
      </c>
      <c r="M21" s="13">
        <f>Year!W41</f>
        <v>42000</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Year!Q42</f>
        <v>42001</v>
      </c>
      <c r="B27" s="14">
        <f>IF(ISERROR(MATCH(A27,event_dates,0)),"",INDEX(events,MATCH(A27,event_dates,0)))</f>
      </c>
      <c r="C27" s="13">
        <f>Year!R42</f>
        <v>42002</v>
      </c>
      <c r="D27" s="14">
        <f>IF(ISERROR(MATCH(C27,event_dates,0)),"",INDEX(events,MATCH(C27,event_dates,0)))</f>
      </c>
      <c r="E27" s="13">
        <f>Year!S42</f>
        <v>42003</v>
      </c>
      <c r="F27" s="14">
        <f>IF(ISERROR(MATCH(E27,event_dates,0)),"",INDEX(events,MATCH(E27,event_dates,0)))</f>
      </c>
      <c r="G27" s="13">
        <f>Year!T42</f>
        <v>42004</v>
      </c>
      <c r="H27" s="14" t="str">
        <f>IF(ISERROR(MATCH(G27,event_dates,0)),"",INDEX(events,MATCH(G27,event_dates,0)))</f>
        <v>New Year's Eve</v>
      </c>
      <c r="I27" s="13">
        <f>Year!U42</f>
      </c>
      <c r="J27" s="14">
        <f>IF(ISERROR(MATCH(I27,event_dates,0)),"",INDEX(events,MATCH(I27,event_dates,0)))</f>
      </c>
      <c r="K27" s="13">
        <f>Year!V42</f>
      </c>
      <c r="L27" s="14">
        <f>IF(ISERROR(MATCH(K27,event_dates,0)),"",INDEX(events,MATCH(K27,event_dates,0)))</f>
      </c>
      <c r="M27" s="13">
        <f>Year!W42</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Year!Q43</f>
      </c>
      <c r="B33" s="14">
        <f>IF(ISERROR(MATCH(A33,event_dates,0)),"",INDEX(events,MATCH(A33,event_dates,0)))</f>
      </c>
      <c r="C33" s="13">
        <f>Year!R43</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E2:F2"/>
    <mergeCell ref="G2:H2"/>
    <mergeCell ref="M4:N4"/>
    <mergeCell ref="H1:N1"/>
    <mergeCell ref="M37:N37"/>
    <mergeCell ref="K38:N38"/>
    <mergeCell ref="A1:G1"/>
    <mergeCell ref="I2:J2"/>
    <mergeCell ref="K2:L2"/>
    <mergeCell ref="M2:N2"/>
    <mergeCell ref="A2:B2"/>
    <mergeCell ref="C2:D2"/>
    <mergeCell ref="A4:B4"/>
    <mergeCell ref="C4:D4"/>
    <mergeCell ref="E4:F4"/>
    <mergeCell ref="G4:H4"/>
    <mergeCell ref="I4:J4"/>
    <mergeCell ref="K4:L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A12:B12"/>
    <mergeCell ref="C12:D12"/>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M14:N14"/>
    <mergeCell ref="A16:B16"/>
    <mergeCell ref="C16:D16"/>
    <mergeCell ref="E16:F16"/>
    <mergeCell ref="G16:H16"/>
    <mergeCell ref="I16:J16"/>
    <mergeCell ref="K16:L16"/>
    <mergeCell ref="M16:N16"/>
    <mergeCell ref="A14:B14"/>
    <mergeCell ref="C14:D14"/>
    <mergeCell ref="A17:B17"/>
    <mergeCell ref="C17:D17"/>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M19:N19"/>
    <mergeCell ref="A20:B20"/>
    <mergeCell ref="C20:D20"/>
    <mergeCell ref="E20:F20"/>
    <mergeCell ref="G20:H20"/>
    <mergeCell ref="I20:J20"/>
    <mergeCell ref="K20:L20"/>
    <mergeCell ref="M20:N20"/>
    <mergeCell ref="A19:B19"/>
    <mergeCell ref="C19:D19"/>
    <mergeCell ref="A22:B22"/>
    <mergeCell ref="C22:D22"/>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M24:N24"/>
    <mergeCell ref="A25:B25"/>
    <mergeCell ref="C25:D25"/>
    <mergeCell ref="E25:F25"/>
    <mergeCell ref="G25:H25"/>
    <mergeCell ref="I25:J25"/>
    <mergeCell ref="K25:L25"/>
    <mergeCell ref="M25:N25"/>
    <mergeCell ref="A24:B24"/>
    <mergeCell ref="C24:D24"/>
    <mergeCell ref="A26:B26"/>
    <mergeCell ref="C26:D26"/>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8.8515625" defaultRowHeight="12.75"/>
  <sheetData>
    <row r="1" ht="12">
      <c r="A1" t="s">
        <v>9</v>
      </c>
    </row>
    <row r="2" ht="12">
      <c r="A2" t="s">
        <v>5</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3">
        <f>IF(Year!$Q$4="","",Year!$Q$4)</f>
      </c>
      <c r="B1" s="73"/>
      <c r="C1" s="73"/>
      <c r="D1" s="73"/>
      <c r="E1" s="73"/>
      <c r="F1" s="73"/>
      <c r="G1" s="73"/>
      <c r="H1" s="72">
        <f>Year!A9</f>
        <v>41640</v>
      </c>
      <c r="I1" s="72"/>
      <c r="J1" s="72"/>
      <c r="K1" s="72"/>
      <c r="L1" s="72"/>
      <c r="M1" s="72"/>
      <c r="N1" s="72"/>
    </row>
    <row r="2" spans="1:14" s="10" customFormat="1" ht="15">
      <c r="A2" s="60" t="str">
        <f>INDEX({"Sunday";"Monday";"Tuesday";"Wednesday";"Thursday";"Friday";"Saturday"},1+MOD(Year!$I$4+1-2,7))</f>
        <v>Sunday</v>
      </c>
      <c r="B2" s="58"/>
      <c r="C2" s="58" t="str">
        <f>INDEX({"Sunday";"Monday";"Tuesday";"Wednesday";"Thursday";"Friday";"Saturday"},1+MOD(Year!$I$4+2-2,7))</f>
        <v>Monday</v>
      </c>
      <c r="D2" s="58"/>
      <c r="E2" s="58" t="str">
        <f>INDEX({"Sunday";"Monday";"Tuesday";"Wednesday";"Thursday";"Friday";"Saturday"},1+MOD(Year!$I$4+3-2,7))</f>
        <v>Tuesday</v>
      </c>
      <c r="F2" s="58"/>
      <c r="G2" s="58" t="str">
        <f>INDEX({"Sunday";"Monday";"Tuesday";"Wednesday";"Thursday";"Friday";"Saturday"},1+MOD(Year!$I$4+4-2,7))</f>
        <v>Wednesday</v>
      </c>
      <c r="H2" s="58"/>
      <c r="I2" s="58" t="str">
        <f>INDEX({"Sunday";"Monday";"Tuesday";"Wednesday";"Thursday";"Friday";"Saturday"},1+MOD(Year!$I$4+5-2,7))</f>
        <v>Thursday</v>
      </c>
      <c r="J2" s="58"/>
      <c r="K2" s="58" t="str">
        <f>INDEX({"Sunday";"Monday";"Tuesday";"Wednesday";"Thursday";"Friday";"Saturday"},1+MOD(Year!$I$4+6-2,7))</f>
        <v>Friday</v>
      </c>
      <c r="L2" s="58"/>
      <c r="M2" s="58" t="str">
        <f>INDEX({"Sunday";"Monday";"Tuesday";"Wednesday";"Thursday";"Friday";"Saturday"},1+MOD(Year!$I$4+7-2,7))</f>
        <v>Saturday</v>
      </c>
      <c r="N2" s="59"/>
    </row>
    <row r="3" spans="1:14" s="10" customFormat="1" ht="16.5">
      <c r="A3" s="21">
        <f>Year!A11</f>
      </c>
      <c r="B3" s="14">
        <f>IF(ISERROR(MATCH(A3,event_dates,0)),"",INDEX(events,MATCH(A3,event_dates,0)))</f>
      </c>
      <c r="C3" s="21">
        <f>Year!B11</f>
      </c>
      <c r="D3" s="14">
        <f>IF(ISERROR(MATCH(C3,event_dates,0)),"",INDEX(events,MATCH(C3,event_dates,0)))</f>
      </c>
      <c r="E3" s="21">
        <f>Year!C11</f>
      </c>
      <c r="F3" s="14">
        <f>IF(ISERROR(MATCH(E3,event_dates,0)),"",INDEX(events,MATCH(E3,event_dates,0)))</f>
      </c>
      <c r="G3" s="21">
        <f>Year!D11</f>
        <v>41640</v>
      </c>
      <c r="H3" s="14" t="str">
        <f>IF(ISERROR(MATCH(G3,event_dates,0)),"",INDEX(events,MATCH(G3,event_dates,0)))</f>
        <v>New Year's Day</v>
      </c>
      <c r="I3" s="21">
        <f>Year!E11</f>
        <v>41641</v>
      </c>
      <c r="J3" s="14">
        <f>IF(ISERROR(MATCH(I3,event_dates,0)),"",INDEX(events,MATCH(I3,event_dates,0)))</f>
      </c>
      <c r="K3" s="21">
        <f>Year!F11</f>
        <v>41642</v>
      </c>
      <c r="L3" s="14">
        <f>IF(ISERROR(MATCH(K3,event_dates,0)),"",INDEX(events,MATCH(K3,event_dates,0)))</f>
      </c>
      <c r="M3" s="21">
        <f>Year!G11</f>
        <v>41643</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Year!A12</f>
        <v>41644</v>
      </c>
      <c r="B9" s="14">
        <f>IF(ISERROR(MATCH(A9,event_dates,0)),"",INDEX(events,MATCH(A9,event_dates,0)))</f>
      </c>
      <c r="C9" s="13">
        <f>Year!B12</f>
        <v>41645</v>
      </c>
      <c r="D9" s="14">
        <f>IF(ISERROR(MATCH(C9,event_dates,0)),"",INDEX(events,MATCH(C9,event_dates,0)))</f>
      </c>
      <c r="E9" s="13">
        <f>Year!C12</f>
        <v>41646</v>
      </c>
      <c r="F9" s="14">
        <f>IF(ISERROR(MATCH(E9,event_dates,0)),"",INDEX(events,MATCH(E9,event_dates,0)))</f>
      </c>
      <c r="G9" s="13">
        <f>Year!D12</f>
        <v>41647</v>
      </c>
      <c r="H9" s="14">
        <f>IF(ISERROR(MATCH(G9,event_dates,0)),"",INDEX(events,MATCH(G9,event_dates,0)))</f>
      </c>
      <c r="I9" s="13">
        <f>Year!E12</f>
        <v>41648</v>
      </c>
      <c r="J9" s="14">
        <f>IF(ISERROR(MATCH(I9,event_dates,0)),"",INDEX(events,MATCH(I9,event_dates,0)))</f>
      </c>
      <c r="K9" s="13">
        <f>Year!F12</f>
        <v>41649</v>
      </c>
      <c r="L9" s="14">
        <f>IF(ISERROR(MATCH(K9,event_dates,0)),"",INDEX(events,MATCH(K9,event_dates,0)))</f>
      </c>
      <c r="M9" s="13">
        <f>Year!G12</f>
        <v>41650</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Year!A13</f>
        <v>41651</v>
      </c>
      <c r="B15" s="14">
        <f>IF(ISERROR(MATCH(A15,event_dates,0)),"",INDEX(events,MATCH(A15,event_dates,0)))</f>
      </c>
      <c r="C15" s="13">
        <f>Year!B13</f>
        <v>41652</v>
      </c>
      <c r="D15" s="14">
        <f>IF(ISERROR(MATCH(C15,event_dates,0)),"",INDEX(events,MATCH(C15,event_dates,0)))</f>
      </c>
      <c r="E15" s="13">
        <f>Year!C13</f>
        <v>41653</v>
      </c>
      <c r="F15" s="14">
        <f>IF(ISERROR(MATCH(E15,event_dates,0)),"",INDEX(events,MATCH(E15,event_dates,0)))</f>
      </c>
      <c r="G15" s="13">
        <f>Year!D13</f>
        <v>41654</v>
      </c>
      <c r="H15" s="14">
        <f>IF(ISERROR(MATCH(G15,event_dates,0)),"",INDEX(events,MATCH(G15,event_dates,0)))</f>
      </c>
      <c r="I15" s="13">
        <f>Year!E13</f>
        <v>41655</v>
      </c>
      <c r="J15" s="14">
        <f>IF(ISERROR(MATCH(I15,event_dates,0)),"",INDEX(events,MATCH(I15,event_dates,0)))</f>
      </c>
      <c r="K15" s="13">
        <f>Year!F13</f>
        <v>41656</v>
      </c>
      <c r="L15" s="14">
        <f>IF(ISERROR(MATCH(K15,event_dates,0)),"",INDEX(events,MATCH(K15,event_dates,0)))</f>
      </c>
      <c r="M15" s="13">
        <f>Year!G13</f>
        <v>41657</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Year!A14</f>
        <v>41658</v>
      </c>
      <c r="B21" s="14">
        <f>IF(ISERROR(MATCH(A21,event_dates,0)),"",INDEX(events,MATCH(A21,event_dates,0)))</f>
      </c>
      <c r="C21" s="13">
        <f>Year!B14</f>
        <v>41659</v>
      </c>
      <c r="D21" s="14" t="str">
        <f>IF(ISERROR(MATCH(C21,event_dates,0)),"",INDEX(events,MATCH(C21,event_dates,0)))</f>
        <v>ML King Day</v>
      </c>
      <c r="E21" s="13">
        <f>Year!C14</f>
        <v>41660</v>
      </c>
      <c r="F21" s="14">
        <f>IF(ISERROR(MATCH(E21,event_dates,0)),"",INDEX(events,MATCH(E21,event_dates,0)))</f>
      </c>
      <c r="G21" s="13">
        <f>Year!D14</f>
        <v>41661</v>
      </c>
      <c r="H21" s="14">
        <f>IF(ISERROR(MATCH(G21,event_dates,0)),"",INDEX(events,MATCH(G21,event_dates,0)))</f>
      </c>
      <c r="I21" s="13">
        <f>Year!E14</f>
        <v>41662</v>
      </c>
      <c r="J21" s="14">
        <f>IF(ISERROR(MATCH(I21,event_dates,0)),"",INDEX(events,MATCH(I21,event_dates,0)))</f>
      </c>
      <c r="K21" s="13">
        <f>Year!F14</f>
        <v>41663</v>
      </c>
      <c r="L21" s="14">
        <f>IF(ISERROR(MATCH(K21,event_dates,0)),"",INDEX(events,MATCH(K21,event_dates,0)))</f>
      </c>
      <c r="M21" s="13">
        <f>Year!G14</f>
        <v>41664</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Year!A15</f>
        <v>41665</v>
      </c>
      <c r="B27" s="14">
        <f>IF(ISERROR(MATCH(A27,event_dates,0)),"",INDEX(events,MATCH(A27,event_dates,0)))</f>
      </c>
      <c r="C27" s="13">
        <f>Year!B15</f>
        <v>41666</v>
      </c>
      <c r="D27" s="14">
        <f>IF(ISERROR(MATCH(C27,event_dates,0)),"",INDEX(events,MATCH(C27,event_dates,0)))</f>
      </c>
      <c r="E27" s="13">
        <f>Year!C15</f>
        <v>41667</v>
      </c>
      <c r="F27" s="14">
        <f>IF(ISERROR(MATCH(E27,event_dates,0)),"",INDEX(events,MATCH(E27,event_dates,0)))</f>
      </c>
      <c r="G27" s="13">
        <f>Year!D15</f>
        <v>41668</v>
      </c>
      <c r="H27" s="14">
        <f>IF(ISERROR(MATCH(G27,event_dates,0)),"",INDEX(events,MATCH(G27,event_dates,0)))</f>
      </c>
      <c r="I27" s="13">
        <f>Year!E15</f>
        <v>41669</v>
      </c>
      <c r="J27" s="14">
        <f>IF(ISERROR(MATCH(I27,event_dates,0)),"",INDEX(events,MATCH(I27,event_dates,0)))</f>
      </c>
      <c r="K27" s="13">
        <f>Year!F15</f>
        <v>41670</v>
      </c>
      <c r="L27" s="14" t="str">
        <f>IF(ISERROR(MATCH(K27,event_dates,0)),"",INDEX(events,MATCH(K27,event_dates,0)))</f>
        <v>Chinese New Year</v>
      </c>
      <c r="M27" s="13">
        <f>Year!G15</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Year!A16</f>
      </c>
      <c r="B33" s="14">
        <f>IF(ISERROR(MATCH(A33,event_dates,0)),"",INDEX(events,MATCH(A33,event_dates,0)))</f>
      </c>
      <c r="C33" s="13">
        <f>Year!B16</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M4:N4"/>
    <mergeCell ref="A5:B5"/>
    <mergeCell ref="C5:D5"/>
    <mergeCell ref="E5:F5"/>
    <mergeCell ref="G5:H5"/>
    <mergeCell ref="I5:J5"/>
    <mergeCell ref="K5:L5"/>
    <mergeCell ref="M5:N5"/>
    <mergeCell ref="A4:B4"/>
    <mergeCell ref="C4:D4"/>
    <mergeCell ref="E4:F4"/>
    <mergeCell ref="G4:H4"/>
    <mergeCell ref="I4:J4"/>
    <mergeCell ref="K4:L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3">
        <f>IF(Year!$Q$4="","",Year!$Q$4)</f>
      </c>
      <c r="B1" s="73"/>
      <c r="C1" s="73"/>
      <c r="D1" s="73"/>
      <c r="E1" s="73"/>
      <c r="F1" s="73"/>
      <c r="G1" s="73"/>
      <c r="H1" s="74">
        <f>Year!I9</f>
        <v>41671</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21">
        <f>Year!I11</f>
      </c>
      <c r="B3" s="14">
        <f>IF(ISERROR(MATCH(A3,event_dates,0)),"",INDEX(events,MATCH(A3,event_dates,0)))</f>
      </c>
      <c r="C3" s="21">
        <f>Year!J11</f>
      </c>
      <c r="D3" s="14">
        <f>IF(ISERROR(MATCH(C3,event_dates,0)),"",INDEX(events,MATCH(C3,event_dates,0)))</f>
      </c>
      <c r="E3" s="21">
        <f>Year!K11</f>
      </c>
      <c r="F3" s="14">
        <f>IF(ISERROR(MATCH(E3,event_dates,0)),"",INDEX(events,MATCH(E3,event_dates,0)))</f>
      </c>
      <c r="G3" s="21">
        <f>Year!L11</f>
      </c>
      <c r="H3" s="14">
        <f>IF(ISERROR(MATCH(G3,event_dates,0)),"",INDEX(events,MATCH(G3,event_dates,0)))</f>
      </c>
      <c r="I3" s="21">
        <f>Year!M11</f>
      </c>
      <c r="J3" s="14">
        <f>IF(ISERROR(MATCH(I3,event_dates,0)),"",INDEX(events,MATCH(I3,event_dates,0)))</f>
      </c>
      <c r="K3" s="21">
        <f>Year!N11</f>
      </c>
      <c r="L3" s="14">
        <f>IF(ISERROR(MATCH(K3,event_dates,0)),"",INDEX(events,MATCH(K3,event_dates,0)))</f>
      </c>
      <c r="M3" s="21">
        <f>Year!O11</f>
        <v>41671</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21">
        <f>Year!I12</f>
        <v>41672</v>
      </c>
      <c r="B9" s="14">
        <f>IF(ISERROR(MATCH(A9,event_dates,0)),"",INDEX(events,MATCH(A9,event_dates,0)))</f>
      </c>
      <c r="C9" s="21">
        <f>Year!J12</f>
        <v>41673</v>
      </c>
      <c r="D9" s="14">
        <f>IF(ISERROR(MATCH(C9,event_dates,0)),"",INDEX(events,MATCH(C9,event_dates,0)))</f>
      </c>
      <c r="E9" s="21">
        <f>Year!K12</f>
        <v>41674</v>
      </c>
      <c r="F9" s="14">
        <f>IF(ISERROR(MATCH(E9,event_dates,0)),"",INDEX(events,MATCH(E9,event_dates,0)))</f>
      </c>
      <c r="G9" s="21">
        <f>Year!L12</f>
        <v>41675</v>
      </c>
      <c r="H9" s="14">
        <f>IF(ISERROR(MATCH(G9,event_dates,0)),"",INDEX(events,MATCH(G9,event_dates,0)))</f>
      </c>
      <c r="I9" s="21">
        <f>Year!M12</f>
        <v>41676</v>
      </c>
      <c r="J9" s="14">
        <f>IF(ISERROR(MATCH(I9,event_dates,0)),"",INDEX(events,MATCH(I9,event_dates,0)))</f>
      </c>
      <c r="K9" s="21">
        <f>Year!N12</f>
        <v>41677</v>
      </c>
      <c r="L9" s="14">
        <f>IF(ISERROR(MATCH(K9,event_dates,0)),"",INDEX(events,MATCH(K9,event_dates,0)))</f>
      </c>
      <c r="M9" s="21">
        <f>Year!O12</f>
        <v>41678</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21">
        <f>Year!I13</f>
        <v>41679</v>
      </c>
      <c r="B15" s="14">
        <f>IF(ISERROR(MATCH(A15,event_dates,0)),"",INDEX(events,MATCH(A15,event_dates,0)))</f>
      </c>
      <c r="C15" s="21">
        <f>Year!J13</f>
        <v>41680</v>
      </c>
      <c r="D15" s="14">
        <f>IF(ISERROR(MATCH(C15,event_dates,0)),"",INDEX(events,MATCH(C15,event_dates,0)))</f>
      </c>
      <c r="E15" s="21">
        <f>Year!K13</f>
        <v>41681</v>
      </c>
      <c r="F15" s="14">
        <f>IF(ISERROR(MATCH(E15,event_dates,0)),"",INDEX(events,MATCH(E15,event_dates,0)))</f>
      </c>
      <c r="G15" s="21">
        <f>Year!L13</f>
        <v>41682</v>
      </c>
      <c r="H15" s="14">
        <f>IF(ISERROR(MATCH(G15,event_dates,0)),"",INDEX(events,MATCH(G15,event_dates,0)))</f>
      </c>
      <c r="I15" s="21">
        <f>Year!M13</f>
        <v>41683</v>
      </c>
      <c r="J15" s="14">
        <f>IF(ISERROR(MATCH(I15,event_dates,0)),"",INDEX(events,MATCH(I15,event_dates,0)))</f>
      </c>
      <c r="K15" s="21">
        <f>Year!N13</f>
        <v>41684</v>
      </c>
      <c r="L15" s="14" t="str">
        <f>IF(ISERROR(MATCH(K15,event_dates,0)),"",INDEX(events,MATCH(K15,event_dates,0)))</f>
        <v>Valentines Day</v>
      </c>
      <c r="M15" s="21">
        <f>Year!O13</f>
        <v>41685</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21">
        <f>Year!I14</f>
        <v>41686</v>
      </c>
      <c r="B21" s="14">
        <f>IF(ISERROR(MATCH(A21,event_dates,0)),"",INDEX(events,MATCH(A21,event_dates,0)))</f>
      </c>
      <c r="C21" s="21">
        <f>Year!J14</f>
        <v>41687</v>
      </c>
      <c r="D21" s="14" t="str">
        <f>IF(ISERROR(MATCH(C21,event_dates,0)),"",INDEX(events,MATCH(C21,event_dates,0)))</f>
        <v>President's Day</v>
      </c>
      <c r="E21" s="21">
        <f>Year!K14</f>
        <v>41688</v>
      </c>
      <c r="F21" s="14">
        <f>IF(ISERROR(MATCH(E21,event_dates,0)),"",INDEX(events,MATCH(E21,event_dates,0)))</f>
      </c>
      <c r="G21" s="21">
        <f>Year!L14</f>
        <v>41689</v>
      </c>
      <c r="H21" s="14">
        <f>IF(ISERROR(MATCH(G21,event_dates,0)),"",INDEX(events,MATCH(G21,event_dates,0)))</f>
      </c>
      <c r="I21" s="21">
        <f>Year!M14</f>
        <v>41690</v>
      </c>
      <c r="J21" s="14">
        <f>IF(ISERROR(MATCH(I21,event_dates,0)),"",INDEX(events,MATCH(I21,event_dates,0)))</f>
      </c>
      <c r="K21" s="21">
        <f>Year!N14</f>
        <v>41691</v>
      </c>
      <c r="L21" s="14">
        <f>IF(ISERROR(MATCH(K21,event_dates,0)),"",INDEX(events,MATCH(K21,event_dates,0)))</f>
      </c>
      <c r="M21" s="21">
        <f>Year!O14</f>
        <v>41692</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21">
        <f>Year!I15</f>
        <v>41693</v>
      </c>
      <c r="B27" s="14">
        <f>IF(ISERROR(MATCH(A27,event_dates,0)),"",INDEX(events,MATCH(A27,event_dates,0)))</f>
      </c>
      <c r="C27" s="21">
        <f>Year!J15</f>
        <v>41694</v>
      </c>
      <c r="D27" s="14">
        <f>IF(ISERROR(MATCH(C27,event_dates,0)),"",INDEX(events,MATCH(C27,event_dates,0)))</f>
      </c>
      <c r="E27" s="21">
        <f>Year!K15</f>
        <v>41695</v>
      </c>
      <c r="F27" s="14">
        <f>IF(ISERROR(MATCH(E27,event_dates,0)),"",INDEX(events,MATCH(E27,event_dates,0)))</f>
      </c>
      <c r="G27" s="21">
        <f>Year!L15</f>
        <v>41696</v>
      </c>
      <c r="H27" s="14">
        <f>IF(ISERROR(MATCH(G27,event_dates,0)),"",INDEX(events,MATCH(G27,event_dates,0)))</f>
      </c>
      <c r="I27" s="21">
        <f>Year!M15</f>
        <v>41697</v>
      </c>
      <c r="J27" s="14">
        <f>IF(ISERROR(MATCH(I27,event_dates,0)),"",INDEX(events,MATCH(I27,event_dates,0)))</f>
      </c>
      <c r="K27" s="21">
        <f>Year!N15</f>
        <v>41698</v>
      </c>
      <c r="L27" s="14">
        <f>IF(ISERROR(MATCH(K27,event_dates,0)),"",INDEX(events,MATCH(K27,event_dates,0)))</f>
      </c>
      <c r="M27" s="21">
        <f>Year!O15</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21">
        <f>Year!I16</f>
      </c>
      <c r="B33" s="14">
        <f>IF(ISERROR(MATCH(A33,event_dates,0)),"",INDEX(events,MATCH(A33,event_dates,0)))</f>
      </c>
      <c r="C33" s="21">
        <f>Year!J16</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I2:J2"/>
    <mergeCell ref="K2:L2"/>
    <mergeCell ref="M2:N2"/>
    <mergeCell ref="I4:J4"/>
    <mergeCell ref="K4:L4"/>
    <mergeCell ref="M4:N4"/>
    <mergeCell ref="I5:J5"/>
    <mergeCell ref="K5:L5"/>
    <mergeCell ref="A4:B4"/>
    <mergeCell ref="C4:D4"/>
    <mergeCell ref="E4:F4"/>
    <mergeCell ref="G4:H4"/>
    <mergeCell ref="A1:G1"/>
    <mergeCell ref="A2:B2"/>
    <mergeCell ref="C2:D2"/>
    <mergeCell ref="E2:F2"/>
    <mergeCell ref="G2:H2"/>
    <mergeCell ref="H1:N1"/>
    <mergeCell ref="K6:L6"/>
    <mergeCell ref="M6:N6"/>
    <mergeCell ref="A5:B5"/>
    <mergeCell ref="C5:D5"/>
    <mergeCell ref="E5:F5"/>
    <mergeCell ref="G5:H5"/>
    <mergeCell ref="A7:B7"/>
    <mergeCell ref="C7:D7"/>
    <mergeCell ref="E7:F7"/>
    <mergeCell ref="G7:H7"/>
    <mergeCell ref="M5:N5"/>
    <mergeCell ref="A6:B6"/>
    <mergeCell ref="C6:D6"/>
    <mergeCell ref="E6:F6"/>
    <mergeCell ref="G6:H6"/>
    <mergeCell ref="I6:J6"/>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A12:B12"/>
    <mergeCell ref="C12:D12"/>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M14:N14"/>
    <mergeCell ref="A16:B16"/>
    <mergeCell ref="C16:D16"/>
    <mergeCell ref="E16:F16"/>
    <mergeCell ref="G16:H16"/>
    <mergeCell ref="I16:J16"/>
    <mergeCell ref="K16:L16"/>
    <mergeCell ref="M16:N16"/>
    <mergeCell ref="A14:B14"/>
    <mergeCell ref="C14:D14"/>
    <mergeCell ref="A17:B17"/>
    <mergeCell ref="C17:D17"/>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M19:N19"/>
    <mergeCell ref="A20:B20"/>
    <mergeCell ref="C20:D20"/>
    <mergeCell ref="E20:F20"/>
    <mergeCell ref="G20:H20"/>
    <mergeCell ref="I20:J20"/>
    <mergeCell ref="K20:L20"/>
    <mergeCell ref="M20:N20"/>
    <mergeCell ref="A19:B19"/>
    <mergeCell ref="C19:D19"/>
    <mergeCell ref="A22:B22"/>
    <mergeCell ref="C22:D22"/>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M24:N24"/>
    <mergeCell ref="A25:B25"/>
    <mergeCell ref="C25:D25"/>
    <mergeCell ref="E25:F25"/>
    <mergeCell ref="G25:H25"/>
    <mergeCell ref="I25:J25"/>
    <mergeCell ref="K25:L25"/>
    <mergeCell ref="M25:N25"/>
    <mergeCell ref="A24:B24"/>
    <mergeCell ref="C24:D24"/>
    <mergeCell ref="A26:B26"/>
    <mergeCell ref="C26:D26"/>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Year!Q9</f>
        <v>41699</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Year!Q11</f>
      </c>
      <c r="B3" s="14">
        <f>IF(ISERROR(MATCH(A3,event_dates,0)),"",INDEX(events,MATCH(A3,event_dates,0)))</f>
      </c>
      <c r="C3" s="13">
        <f>Year!R11</f>
      </c>
      <c r="D3" s="14">
        <f>IF(ISERROR(MATCH(C3,event_dates,0)),"",INDEX(events,MATCH(C3,event_dates,0)))</f>
      </c>
      <c r="E3" s="13">
        <f>Year!S11</f>
      </c>
      <c r="F3" s="14">
        <f>IF(ISERROR(MATCH(E3,event_dates,0)),"",INDEX(events,MATCH(E3,event_dates,0)))</f>
      </c>
      <c r="G3" s="13">
        <f>Year!T11</f>
      </c>
      <c r="H3" s="14">
        <f>IF(ISERROR(MATCH(G3,event_dates,0)),"",INDEX(events,MATCH(G3,event_dates,0)))</f>
      </c>
      <c r="I3" s="13">
        <f>Year!U11</f>
      </c>
      <c r="J3" s="14">
        <f>IF(ISERROR(MATCH(I3,event_dates,0)),"",INDEX(events,MATCH(I3,event_dates,0)))</f>
      </c>
      <c r="K3" s="13">
        <f>Year!V11</f>
      </c>
      <c r="L3" s="14">
        <f>IF(ISERROR(MATCH(K3,event_dates,0)),"",INDEX(events,MATCH(K3,event_dates,0)))</f>
      </c>
      <c r="M3" s="13">
        <f>Year!W11</f>
        <v>41699</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Year!Q12</f>
        <v>41700</v>
      </c>
      <c r="B9" s="14">
        <f>IF(ISERROR(MATCH(A9,event_dates,0)),"",INDEX(events,MATCH(A9,event_dates,0)))</f>
      </c>
      <c r="C9" s="13">
        <f>Year!R12</f>
        <v>41701</v>
      </c>
      <c r="D9" s="14">
        <f>IF(ISERROR(MATCH(C9,event_dates,0)),"",INDEX(events,MATCH(C9,event_dates,0)))</f>
      </c>
      <c r="E9" s="13">
        <f>Year!S12</f>
        <v>41702</v>
      </c>
      <c r="F9" s="14">
        <f>IF(ISERROR(MATCH(E9,event_dates,0)),"",INDEX(events,MATCH(E9,event_dates,0)))</f>
      </c>
      <c r="G9" s="13">
        <f>Year!T12</f>
        <v>41703</v>
      </c>
      <c r="H9" s="14" t="str">
        <f>IF(ISERROR(MATCH(G9,event_dates,0)),"",INDEX(events,MATCH(G9,event_dates,0)))</f>
        <v>Ash Wednesday</v>
      </c>
      <c r="I9" s="13">
        <f>Year!U12</f>
        <v>41704</v>
      </c>
      <c r="J9" s="14">
        <f>IF(ISERROR(MATCH(I9,event_dates,0)),"",INDEX(events,MATCH(I9,event_dates,0)))</f>
      </c>
      <c r="K9" s="13">
        <f>Year!V12</f>
        <v>41705</v>
      </c>
      <c r="L9" s="14">
        <f>IF(ISERROR(MATCH(K9,event_dates,0)),"",INDEX(events,MATCH(K9,event_dates,0)))</f>
      </c>
      <c r="M9" s="13">
        <f>Year!W12</f>
        <v>41706</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Year!Q13</f>
        <v>41707</v>
      </c>
      <c r="B15" s="14" t="str">
        <f>IF(ISERROR(MATCH(A15,event_dates,0)),"",INDEX(events,MATCH(A15,event_dates,0)))</f>
        <v>Daylight Saving (begin)</v>
      </c>
      <c r="C15" s="13">
        <f>Year!R13</f>
        <v>41708</v>
      </c>
      <c r="D15" s="14">
        <f>IF(ISERROR(MATCH(C15,event_dates,0)),"",INDEX(events,MATCH(C15,event_dates,0)))</f>
      </c>
      <c r="E15" s="13">
        <f>Year!S13</f>
        <v>41709</v>
      </c>
      <c r="F15" s="14">
        <f>IF(ISERROR(MATCH(E15,event_dates,0)),"",INDEX(events,MATCH(E15,event_dates,0)))</f>
      </c>
      <c r="G15" s="13">
        <f>Year!T13</f>
        <v>41710</v>
      </c>
      <c r="H15" s="14">
        <f>IF(ISERROR(MATCH(G15,event_dates,0)),"",INDEX(events,MATCH(G15,event_dates,0)))</f>
      </c>
      <c r="I15" s="13">
        <f>Year!U13</f>
        <v>41711</v>
      </c>
      <c r="J15" s="14">
        <f>IF(ISERROR(MATCH(I15,event_dates,0)),"",INDEX(events,MATCH(I15,event_dates,0)))</f>
      </c>
      <c r="K15" s="13">
        <f>Year!V13</f>
        <v>41712</v>
      </c>
      <c r="L15" s="14">
        <f>IF(ISERROR(MATCH(K15,event_dates,0)),"",INDEX(events,MATCH(K15,event_dates,0)))</f>
      </c>
      <c r="M15" s="13">
        <f>Year!W13</f>
        <v>41713</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Year!Q14</f>
        <v>41714</v>
      </c>
      <c r="B21" s="14">
        <f>IF(ISERROR(MATCH(A21,event_dates,0)),"",INDEX(events,MATCH(A21,event_dates,0)))</f>
      </c>
      <c r="C21" s="13">
        <f>Year!R14</f>
        <v>41715</v>
      </c>
      <c r="D21" s="14" t="str">
        <f>IF(ISERROR(MATCH(C21,event_dates,0)),"",INDEX(events,MATCH(C21,event_dates,0)))</f>
        <v>St. Patrick's Day</v>
      </c>
      <c r="E21" s="13">
        <f>Year!S14</f>
        <v>41716</v>
      </c>
      <c r="F21" s="14">
        <f>IF(ISERROR(MATCH(E21,event_dates,0)),"",INDEX(events,MATCH(E21,event_dates,0)))</f>
      </c>
      <c r="G21" s="13">
        <f>Year!T14</f>
        <v>41717</v>
      </c>
      <c r="H21" s="14">
        <f>IF(ISERROR(MATCH(G21,event_dates,0)),"",INDEX(events,MATCH(G21,event_dates,0)))</f>
      </c>
      <c r="I21" s="13">
        <f>Year!U14</f>
        <v>41718</v>
      </c>
      <c r="J21" s="14" t="str">
        <f>IF(ISERROR(MATCH(I21,event_dates,0)),"",INDEX(events,MATCH(I21,event_dates,0)))</f>
        <v>Vernal equinox</v>
      </c>
      <c r="K21" s="13">
        <f>Year!V14</f>
        <v>41719</v>
      </c>
      <c r="L21" s="14">
        <f>IF(ISERROR(MATCH(K21,event_dates,0)),"",INDEX(events,MATCH(K21,event_dates,0)))</f>
      </c>
      <c r="M21" s="13">
        <f>Year!W14</f>
        <v>41720</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Year!Q15</f>
        <v>41721</v>
      </c>
      <c r="B27" s="14">
        <f>IF(ISERROR(MATCH(A27,event_dates,0)),"",INDEX(events,MATCH(A27,event_dates,0)))</f>
      </c>
      <c r="C27" s="13">
        <f>Year!R15</f>
        <v>41722</v>
      </c>
      <c r="D27" s="14">
        <f>IF(ISERROR(MATCH(C27,event_dates,0)),"",INDEX(events,MATCH(C27,event_dates,0)))</f>
      </c>
      <c r="E27" s="13">
        <f>Year!S15</f>
        <v>41723</v>
      </c>
      <c r="F27" s="14">
        <f>IF(ISERROR(MATCH(E27,event_dates,0)),"",INDEX(events,MATCH(E27,event_dates,0)))</f>
      </c>
      <c r="G27" s="13">
        <f>Year!T15</f>
        <v>41724</v>
      </c>
      <c r="H27" s="14">
        <f>IF(ISERROR(MATCH(G27,event_dates,0)),"",INDEX(events,MATCH(G27,event_dates,0)))</f>
      </c>
      <c r="I27" s="13">
        <f>Year!U15</f>
        <v>41725</v>
      </c>
      <c r="J27" s="14">
        <f>IF(ISERROR(MATCH(I27,event_dates,0)),"",INDEX(events,MATCH(I27,event_dates,0)))</f>
      </c>
      <c r="K27" s="13">
        <f>Year!V15</f>
        <v>41726</v>
      </c>
      <c r="L27" s="14">
        <f>IF(ISERROR(MATCH(K27,event_dates,0)),"",INDEX(events,MATCH(K27,event_dates,0)))</f>
      </c>
      <c r="M27" s="13">
        <f>Year!W15</f>
        <v>41727</v>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Year!Q16</f>
        <v>41728</v>
      </c>
      <c r="B33" s="14">
        <f>IF(ISERROR(MATCH(A33,event_dates,0)),"",INDEX(events,MATCH(A33,event_dates,0)))</f>
      </c>
      <c r="C33" s="13">
        <f>Year!R16</f>
        <v>41729</v>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M4:N4"/>
    <mergeCell ref="A5:B5"/>
    <mergeCell ref="C5:D5"/>
    <mergeCell ref="E5:F5"/>
    <mergeCell ref="G5:H5"/>
    <mergeCell ref="I5:J5"/>
    <mergeCell ref="K5:L5"/>
    <mergeCell ref="M5:N5"/>
    <mergeCell ref="A4:B4"/>
    <mergeCell ref="C4:D4"/>
    <mergeCell ref="E4:F4"/>
    <mergeCell ref="G4:H4"/>
    <mergeCell ref="I4:J4"/>
    <mergeCell ref="K4:L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Year!A18</f>
        <v>41730</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Year!A20</f>
      </c>
      <c r="B3" s="14">
        <f>IF(ISERROR(MATCH(A3,event_dates,0)),"",INDEX(events,MATCH(A3,event_dates,0)))</f>
      </c>
      <c r="C3" s="13">
        <f>Year!B20</f>
      </c>
      <c r="D3" s="14">
        <f>IF(ISERROR(MATCH(C3,event_dates,0)),"",INDEX(events,MATCH(C3,event_dates,0)))</f>
      </c>
      <c r="E3" s="13">
        <f>Year!C20</f>
        <v>41730</v>
      </c>
      <c r="F3" s="14" t="str">
        <f>IF(ISERROR(MATCH(E3,event_dates,0)),"",INDEX(events,MATCH(E3,event_dates,0)))</f>
        <v>April Fool's Day</v>
      </c>
      <c r="G3" s="13">
        <f>Year!D20</f>
        <v>41731</v>
      </c>
      <c r="H3" s="14">
        <f>IF(ISERROR(MATCH(G3,event_dates,0)),"",INDEX(events,MATCH(G3,event_dates,0)))</f>
      </c>
      <c r="I3" s="13">
        <f>Year!E20</f>
        <v>41732</v>
      </c>
      <c r="J3" s="14">
        <f>IF(ISERROR(MATCH(I3,event_dates,0)),"",INDEX(events,MATCH(I3,event_dates,0)))</f>
      </c>
      <c r="K3" s="13">
        <f>Year!F20</f>
        <v>41733</v>
      </c>
      <c r="L3" s="14">
        <f>IF(ISERROR(MATCH(K3,event_dates,0)),"",INDEX(events,MATCH(K3,event_dates,0)))</f>
      </c>
      <c r="M3" s="13">
        <f>Year!G20</f>
        <v>41734</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Year!A21</f>
        <v>41735</v>
      </c>
      <c r="B9" s="14">
        <f>IF(ISERROR(MATCH(A9,event_dates,0)),"",INDEX(events,MATCH(A9,event_dates,0)))</f>
      </c>
      <c r="C9" s="13">
        <f>Year!B21</f>
        <v>41736</v>
      </c>
      <c r="D9" s="14">
        <f>IF(ISERROR(MATCH(C9,event_dates,0)),"",INDEX(events,MATCH(C9,event_dates,0)))</f>
      </c>
      <c r="E9" s="13">
        <f>Year!C21</f>
        <v>41737</v>
      </c>
      <c r="F9" s="14">
        <f>IF(ISERROR(MATCH(E9,event_dates,0)),"",INDEX(events,MATCH(E9,event_dates,0)))</f>
      </c>
      <c r="G9" s="13">
        <f>Year!D21</f>
        <v>41738</v>
      </c>
      <c r="H9" s="14">
        <f>IF(ISERROR(MATCH(G9,event_dates,0)),"",INDEX(events,MATCH(G9,event_dates,0)))</f>
      </c>
      <c r="I9" s="13">
        <f>Year!E21</f>
        <v>41739</v>
      </c>
      <c r="J9" s="14">
        <f>IF(ISERROR(MATCH(I9,event_dates,0)),"",INDEX(events,MATCH(I9,event_dates,0)))</f>
      </c>
      <c r="K9" s="13">
        <f>Year!F21</f>
        <v>41740</v>
      </c>
      <c r="L9" s="14">
        <f>IF(ISERROR(MATCH(K9,event_dates,0)),"",INDEX(events,MATCH(K9,event_dates,0)))</f>
      </c>
      <c r="M9" s="13">
        <f>Year!G21</f>
        <v>41741</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Year!A22</f>
        <v>41742</v>
      </c>
      <c r="B15" s="14">
        <f>IF(ISERROR(MATCH(A15,event_dates,0)),"",INDEX(events,MATCH(A15,event_dates,0)))</f>
      </c>
      <c r="C15" s="13">
        <f>Year!B22</f>
        <v>41743</v>
      </c>
      <c r="D15" s="14">
        <f>IF(ISERROR(MATCH(C15,event_dates,0)),"",INDEX(events,MATCH(C15,event_dates,0)))</f>
      </c>
      <c r="E15" s="13">
        <f>Year!C22</f>
        <v>41744</v>
      </c>
      <c r="F15" s="14" t="str">
        <f>IF(ISERROR(MATCH(E15,event_dates,0)),"",INDEX(events,MATCH(E15,event_dates,0)))</f>
        <v>Taxes Due</v>
      </c>
      <c r="G15" s="13">
        <f>Year!D22</f>
        <v>41745</v>
      </c>
      <c r="H15" s="14">
        <f>IF(ISERROR(MATCH(G15,event_dates,0)),"",INDEX(events,MATCH(G15,event_dates,0)))</f>
      </c>
      <c r="I15" s="13">
        <f>Year!E22</f>
        <v>41746</v>
      </c>
      <c r="J15" s="14">
        <f>IF(ISERROR(MATCH(I15,event_dates,0)),"",INDEX(events,MATCH(I15,event_dates,0)))</f>
      </c>
      <c r="K15" s="13">
        <f>Year!F22</f>
        <v>41747</v>
      </c>
      <c r="L15" s="14">
        <f>IF(ISERROR(MATCH(K15,event_dates,0)),"",INDEX(events,MATCH(K15,event_dates,0)))</f>
      </c>
      <c r="M15" s="13">
        <f>Year!G22</f>
        <v>41748</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Year!A23</f>
        <v>41749</v>
      </c>
      <c r="B21" s="14" t="str">
        <f>IF(ISERROR(MATCH(A21,event_dates,0)),"",INDEX(events,MATCH(A21,event_dates,0)))</f>
        <v>Easter</v>
      </c>
      <c r="C21" s="13">
        <f>Year!B23</f>
        <v>41750</v>
      </c>
      <c r="D21" s="14">
        <f>IF(ISERROR(MATCH(C21,event_dates,0)),"",INDEX(events,MATCH(C21,event_dates,0)))</f>
      </c>
      <c r="E21" s="13">
        <f>Year!C23</f>
        <v>41751</v>
      </c>
      <c r="F21" s="14">
        <f>IF(ISERROR(MATCH(E21,event_dates,0)),"",INDEX(events,MATCH(E21,event_dates,0)))</f>
      </c>
      <c r="G21" s="13">
        <f>Year!D23</f>
        <v>41752</v>
      </c>
      <c r="H21" s="14" t="str">
        <f>IF(ISERROR(MATCH(G21,event_dates,0)),"",INDEX(events,MATCH(G21,event_dates,0)))</f>
        <v>Admin Assistants Day</v>
      </c>
      <c r="I21" s="13">
        <f>Year!E23</f>
        <v>41753</v>
      </c>
      <c r="J21" s="14">
        <f>IF(ISERROR(MATCH(I21,event_dates,0)),"",INDEX(events,MATCH(I21,event_dates,0)))</f>
      </c>
      <c r="K21" s="13">
        <f>Year!F23</f>
        <v>41754</v>
      </c>
      <c r="L21" s="14">
        <f>IF(ISERROR(MATCH(K21,event_dates,0)),"",INDEX(events,MATCH(K21,event_dates,0)))</f>
      </c>
      <c r="M21" s="13">
        <f>Year!G23</f>
        <v>41755</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Year!A24</f>
        <v>41756</v>
      </c>
      <c r="B27" s="14">
        <f>IF(ISERROR(MATCH(A27,event_dates,0)),"",INDEX(events,MATCH(A27,event_dates,0)))</f>
      </c>
      <c r="C27" s="13">
        <f>Year!B24</f>
        <v>41757</v>
      </c>
      <c r="D27" s="14">
        <f>IF(ISERROR(MATCH(C27,event_dates,0)),"",INDEX(events,MATCH(C27,event_dates,0)))</f>
      </c>
      <c r="E27" s="13">
        <f>Year!C24</f>
        <v>41758</v>
      </c>
      <c r="F27" s="14">
        <f>IF(ISERROR(MATCH(E27,event_dates,0)),"",INDEX(events,MATCH(E27,event_dates,0)))</f>
      </c>
      <c r="G27" s="13">
        <f>Year!D24</f>
        <v>41759</v>
      </c>
      <c r="H27" s="14">
        <f>IF(ISERROR(MATCH(G27,event_dates,0)),"",INDEX(events,MATCH(G27,event_dates,0)))</f>
      </c>
      <c r="I27" s="13">
        <f>Year!E24</f>
      </c>
      <c r="J27" s="14">
        <f>IF(ISERROR(MATCH(I27,event_dates,0)),"",INDEX(events,MATCH(I27,event_dates,0)))</f>
      </c>
      <c r="K27" s="13">
        <f>Year!F24</f>
      </c>
      <c r="L27" s="14">
        <f>IF(ISERROR(MATCH(K27,event_dates,0)),"",INDEX(events,MATCH(K27,event_dates,0)))</f>
      </c>
      <c r="M27" s="13">
        <f>Year!G24</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Year!A25</f>
      </c>
      <c r="B33" s="14">
        <f>IF(ISERROR(MATCH(A33,event_dates,0)),"",INDEX(events,MATCH(A33,event_dates,0)))</f>
      </c>
      <c r="C33" s="13">
        <f>Year!B25</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A12:B12"/>
    <mergeCell ref="C12:D12"/>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M14:N14"/>
    <mergeCell ref="A16:B16"/>
    <mergeCell ref="C16:D16"/>
    <mergeCell ref="E16:F16"/>
    <mergeCell ref="G16:H16"/>
    <mergeCell ref="I16:J16"/>
    <mergeCell ref="K16:L16"/>
    <mergeCell ref="M16:N16"/>
    <mergeCell ref="A14:B14"/>
    <mergeCell ref="C14:D14"/>
    <mergeCell ref="A17:B17"/>
    <mergeCell ref="C17:D17"/>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M19:N19"/>
    <mergeCell ref="A20:B20"/>
    <mergeCell ref="C20:D20"/>
    <mergeCell ref="E20:F20"/>
    <mergeCell ref="G20:H20"/>
    <mergeCell ref="I20:J20"/>
    <mergeCell ref="K20:L20"/>
    <mergeCell ref="M20:N20"/>
    <mergeCell ref="A19:B19"/>
    <mergeCell ref="C19:D19"/>
    <mergeCell ref="A22:B22"/>
    <mergeCell ref="C22:D22"/>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M24:N24"/>
    <mergeCell ref="A25:B25"/>
    <mergeCell ref="C25:D25"/>
    <mergeCell ref="E25:F25"/>
    <mergeCell ref="G25:H25"/>
    <mergeCell ref="I25:J25"/>
    <mergeCell ref="K25:L25"/>
    <mergeCell ref="M25:N25"/>
    <mergeCell ref="A24:B24"/>
    <mergeCell ref="C24:D24"/>
    <mergeCell ref="A26:B26"/>
    <mergeCell ref="C26:D26"/>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Year!I18</f>
        <v>41760</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Year!I20</f>
      </c>
      <c r="B3" s="14">
        <f>IF(ISERROR(MATCH(A3,event_dates,0)),"",INDEX(events,MATCH(A3,event_dates,0)))</f>
      </c>
      <c r="C3" s="13">
        <f>Year!J20</f>
      </c>
      <c r="D3" s="14">
        <f>IF(ISERROR(MATCH(C3,event_dates,0)),"",INDEX(events,MATCH(C3,event_dates,0)))</f>
      </c>
      <c r="E3" s="13">
        <f>Year!K20</f>
      </c>
      <c r="F3" s="14">
        <f>IF(ISERROR(MATCH(E3,event_dates,0)),"",INDEX(events,MATCH(E3,event_dates,0)))</f>
      </c>
      <c r="G3" s="13">
        <f>Year!L20</f>
      </c>
      <c r="H3" s="14">
        <f>IF(ISERROR(MATCH(G3,event_dates,0)),"",INDEX(events,MATCH(G3,event_dates,0)))</f>
      </c>
      <c r="I3" s="13">
        <f>Year!M20</f>
        <v>41760</v>
      </c>
      <c r="J3" s="14">
        <f>IF(ISERROR(MATCH(I3,event_dates,0)),"",INDEX(events,MATCH(I3,event_dates,0)))</f>
      </c>
      <c r="K3" s="13">
        <f>Year!N20</f>
        <v>41761</v>
      </c>
      <c r="L3" s="14">
        <f>IF(ISERROR(MATCH(K3,event_dates,0)),"",INDEX(events,MATCH(K3,event_dates,0)))</f>
      </c>
      <c r="M3" s="13">
        <f>Year!O20</f>
        <v>41762</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Year!I21</f>
        <v>41763</v>
      </c>
      <c r="B9" s="14">
        <f>IF(ISERROR(MATCH(A9,event_dates,0)),"",INDEX(events,MATCH(A9,event_dates,0)))</f>
      </c>
      <c r="C9" s="13">
        <f>Year!J21</f>
        <v>41764</v>
      </c>
      <c r="D9" s="14" t="str">
        <f>IF(ISERROR(MATCH(C9,event_dates,0)),"",INDEX(events,MATCH(C9,event_dates,0)))</f>
        <v>Cinco de Mayo</v>
      </c>
      <c r="E9" s="13">
        <f>Year!K21</f>
        <v>41765</v>
      </c>
      <c r="F9" s="14">
        <f>IF(ISERROR(MATCH(E9,event_dates,0)),"",INDEX(events,MATCH(E9,event_dates,0)))</f>
      </c>
      <c r="G9" s="13">
        <f>Year!L21</f>
        <v>41766</v>
      </c>
      <c r="H9" s="14">
        <f>IF(ISERROR(MATCH(G9,event_dates,0)),"",INDEX(events,MATCH(G9,event_dates,0)))</f>
      </c>
      <c r="I9" s="13">
        <f>Year!M21</f>
        <v>41767</v>
      </c>
      <c r="J9" s="14">
        <f>IF(ISERROR(MATCH(I9,event_dates,0)),"",INDEX(events,MATCH(I9,event_dates,0)))</f>
      </c>
      <c r="K9" s="13">
        <f>Year!N21</f>
        <v>41768</v>
      </c>
      <c r="L9" s="14">
        <f>IF(ISERROR(MATCH(K9,event_dates,0)),"",INDEX(events,MATCH(K9,event_dates,0)))</f>
      </c>
      <c r="M9" s="13">
        <f>Year!O21</f>
        <v>41769</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Year!I22</f>
        <v>41770</v>
      </c>
      <c r="B15" s="14" t="str">
        <f>IF(ISERROR(MATCH(A15,event_dates,0)),"",INDEX(events,MATCH(A15,event_dates,0)))</f>
        <v>Mother's Day</v>
      </c>
      <c r="C15" s="13">
        <f>Year!J22</f>
        <v>41771</v>
      </c>
      <c r="D15" s="14">
        <f>IF(ISERROR(MATCH(C15,event_dates,0)),"",INDEX(events,MATCH(C15,event_dates,0)))</f>
      </c>
      <c r="E15" s="13">
        <f>Year!K22</f>
        <v>41772</v>
      </c>
      <c r="F15" s="14">
        <f>IF(ISERROR(MATCH(E15,event_dates,0)),"",INDEX(events,MATCH(E15,event_dates,0)))</f>
      </c>
      <c r="G15" s="13">
        <f>Year!L22</f>
        <v>41773</v>
      </c>
      <c r="H15" s="14">
        <f>IF(ISERROR(MATCH(G15,event_dates,0)),"",INDEX(events,MATCH(G15,event_dates,0)))</f>
      </c>
      <c r="I15" s="13">
        <f>Year!M22</f>
        <v>41774</v>
      </c>
      <c r="J15" s="14">
        <f>IF(ISERROR(MATCH(I15,event_dates,0)),"",INDEX(events,MATCH(I15,event_dates,0)))</f>
      </c>
      <c r="K15" s="13">
        <f>Year!N22</f>
        <v>41775</v>
      </c>
      <c r="L15" s="14">
        <f>IF(ISERROR(MATCH(K15,event_dates,0)),"",INDEX(events,MATCH(K15,event_dates,0)))</f>
      </c>
      <c r="M15" s="13">
        <f>Year!O22</f>
        <v>41776</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Year!I23</f>
        <v>41777</v>
      </c>
      <c r="B21" s="14">
        <f>IF(ISERROR(MATCH(A21,event_dates,0)),"",INDEX(events,MATCH(A21,event_dates,0)))</f>
      </c>
      <c r="C21" s="13">
        <f>Year!J23</f>
        <v>41778</v>
      </c>
      <c r="D21" s="14">
        <f>IF(ISERROR(MATCH(C21,event_dates,0)),"",INDEX(events,MATCH(C21,event_dates,0)))</f>
      </c>
      <c r="E21" s="13">
        <f>Year!K23</f>
        <v>41779</v>
      </c>
      <c r="F21" s="14">
        <f>IF(ISERROR(MATCH(E21,event_dates,0)),"",INDEX(events,MATCH(E21,event_dates,0)))</f>
      </c>
      <c r="G21" s="13">
        <f>Year!L23</f>
        <v>41780</v>
      </c>
      <c r="H21" s="14">
        <f>IF(ISERROR(MATCH(G21,event_dates,0)),"",INDEX(events,MATCH(G21,event_dates,0)))</f>
      </c>
      <c r="I21" s="13">
        <f>Year!M23</f>
        <v>41781</v>
      </c>
      <c r="J21" s="14">
        <f>IF(ISERROR(MATCH(I21,event_dates,0)),"",INDEX(events,MATCH(I21,event_dates,0)))</f>
      </c>
      <c r="K21" s="13">
        <f>Year!N23</f>
        <v>41782</v>
      </c>
      <c r="L21" s="14">
        <f>IF(ISERROR(MATCH(K21,event_dates,0)),"",INDEX(events,MATCH(K21,event_dates,0)))</f>
      </c>
      <c r="M21" s="13">
        <f>Year!O23</f>
        <v>41783</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Year!I24</f>
        <v>41784</v>
      </c>
      <c r="B27" s="14">
        <f>IF(ISERROR(MATCH(A27,event_dates,0)),"",INDEX(events,MATCH(A27,event_dates,0)))</f>
      </c>
      <c r="C27" s="13">
        <f>Year!J24</f>
        <v>41785</v>
      </c>
      <c r="D27" s="14" t="str">
        <f>IF(ISERROR(MATCH(C27,event_dates,0)),"",INDEX(events,MATCH(C27,event_dates,0)))</f>
        <v>Memorial Day</v>
      </c>
      <c r="E27" s="13">
        <f>Year!K24</f>
        <v>41786</v>
      </c>
      <c r="F27" s="14">
        <f>IF(ISERROR(MATCH(E27,event_dates,0)),"",INDEX(events,MATCH(E27,event_dates,0)))</f>
      </c>
      <c r="G27" s="13">
        <f>Year!L24</f>
        <v>41787</v>
      </c>
      <c r="H27" s="14">
        <f>IF(ISERROR(MATCH(G27,event_dates,0)),"",INDEX(events,MATCH(G27,event_dates,0)))</f>
      </c>
      <c r="I27" s="13">
        <f>Year!M24</f>
        <v>41788</v>
      </c>
      <c r="J27" s="14">
        <f>IF(ISERROR(MATCH(I27,event_dates,0)),"",INDEX(events,MATCH(I27,event_dates,0)))</f>
      </c>
      <c r="K27" s="13">
        <f>Year!N24</f>
        <v>41789</v>
      </c>
      <c r="L27" s="14">
        <f>IF(ISERROR(MATCH(K27,event_dates,0)),"",INDEX(events,MATCH(K27,event_dates,0)))</f>
      </c>
      <c r="M27" s="13">
        <f>Year!O24</f>
        <v>41790</v>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Year!I25</f>
      </c>
      <c r="B33" s="14">
        <f>IF(ISERROR(MATCH(A33,event_dates,0)),"",INDEX(events,MATCH(A33,event_dates,0)))</f>
      </c>
      <c r="C33" s="13">
        <f>Year!J25</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M4:N4"/>
    <mergeCell ref="A5:B5"/>
    <mergeCell ref="C5:D5"/>
    <mergeCell ref="E5:F5"/>
    <mergeCell ref="G5:H5"/>
    <mergeCell ref="I5:J5"/>
    <mergeCell ref="K5:L5"/>
    <mergeCell ref="M5:N5"/>
    <mergeCell ref="A4:B4"/>
    <mergeCell ref="C4:D4"/>
    <mergeCell ref="E4:F4"/>
    <mergeCell ref="G4:H4"/>
    <mergeCell ref="I4:J4"/>
    <mergeCell ref="K4:L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J40" sqref="J40"/>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Year!Q18</f>
        <v>41791</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Year!Q20</f>
        <v>41791</v>
      </c>
      <c r="B3" s="14">
        <f>IF(ISERROR(MATCH(A3,event_dates,0)),"",INDEX(events,MATCH(A3,event_dates,0)))</f>
      </c>
      <c r="C3" s="13">
        <f>Year!R20</f>
        <v>41792</v>
      </c>
      <c r="D3" s="14">
        <f>IF(ISERROR(MATCH(C3,event_dates,0)),"",INDEX(events,MATCH(C3,event_dates,0)))</f>
      </c>
      <c r="E3" s="13">
        <f>Year!S20</f>
        <v>41793</v>
      </c>
      <c r="F3" s="14">
        <f>IF(ISERROR(MATCH(E3,event_dates,0)),"",INDEX(events,MATCH(E3,event_dates,0)))</f>
      </c>
      <c r="G3" s="13">
        <f>Year!T20</f>
        <v>41794</v>
      </c>
      <c r="H3" s="14">
        <f>IF(ISERROR(MATCH(G3,event_dates,0)),"",INDEX(events,MATCH(G3,event_dates,0)))</f>
      </c>
      <c r="I3" s="13">
        <f>Year!U20</f>
        <v>41795</v>
      </c>
      <c r="J3" s="14">
        <f>IF(ISERROR(MATCH(I3,event_dates,0)),"",INDEX(events,MATCH(I3,event_dates,0)))</f>
      </c>
      <c r="K3" s="13">
        <f>Year!V20</f>
        <v>41796</v>
      </c>
      <c r="L3" s="14">
        <f>IF(ISERROR(MATCH(K3,event_dates,0)),"",INDEX(events,MATCH(K3,event_dates,0)))</f>
      </c>
      <c r="M3" s="13">
        <f>Year!W20</f>
        <v>41797</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Year!Q21</f>
        <v>41798</v>
      </c>
      <c r="B9" s="14">
        <f>IF(ISERROR(MATCH(A9,event_dates,0)),"",INDEX(events,MATCH(A9,event_dates,0)))</f>
      </c>
      <c r="C9" s="13">
        <f>Year!R21</f>
        <v>41799</v>
      </c>
      <c r="D9" s="14">
        <f>IF(ISERROR(MATCH(C9,event_dates,0)),"",INDEX(events,MATCH(C9,event_dates,0)))</f>
      </c>
      <c r="E9" s="13">
        <f>Year!S21</f>
        <v>41800</v>
      </c>
      <c r="F9" s="14">
        <f>IF(ISERROR(MATCH(E9,event_dates,0)),"",INDEX(events,MATCH(E9,event_dates,0)))</f>
      </c>
      <c r="G9" s="13">
        <f>Year!T21</f>
        <v>41801</v>
      </c>
      <c r="H9" s="14">
        <f>IF(ISERROR(MATCH(G9,event_dates,0)),"",INDEX(events,MATCH(G9,event_dates,0)))</f>
      </c>
      <c r="I9" s="13">
        <f>Year!U21</f>
        <v>41802</v>
      </c>
      <c r="J9" s="14">
        <f>IF(ISERROR(MATCH(I9,event_dates,0)),"",INDEX(events,MATCH(I9,event_dates,0)))</f>
      </c>
      <c r="K9" s="13">
        <f>Year!V21</f>
        <v>41803</v>
      </c>
      <c r="L9" s="14">
        <f>IF(ISERROR(MATCH(K9,event_dates,0)),"",INDEX(events,MATCH(K9,event_dates,0)))</f>
      </c>
      <c r="M9" s="13">
        <f>Year!W21</f>
        <v>41804</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Year!Q22</f>
        <v>41805</v>
      </c>
      <c r="B15" s="14" t="str">
        <f>IF(ISERROR(MATCH(A15,event_dates,0)),"",INDEX(events,MATCH(A15,event_dates,0)))</f>
        <v>Father's Day</v>
      </c>
      <c r="C15" s="13">
        <f>Year!R22</f>
        <v>41806</v>
      </c>
      <c r="D15" s="14">
        <f>IF(ISERROR(MATCH(C15,event_dates,0)),"",INDEX(events,MATCH(C15,event_dates,0)))</f>
      </c>
      <c r="E15" s="13">
        <f>Year!S22</f>
        <v>41807</v>
      </c>
      <c r="F15" s="14">
        <f>IF(ISERROR(MATCH(E15,event_dates,0)),"",INDEX(events,MATCH(E15,event_dates,0)))</f>
      </c>
      <c r="G15" s="13">
        <f>Year!T22</f>
        <v>41808</v>
      </c>
      <c r="H15" s="14">
        <f>IF(ISERROR(MATCH(G15,event_dates,0)),"",INDEX(events,MATCH(G15,event_dates,0)))</f>
      </c>
      <c r="I15" s="13">
        <f>Year!U22</f>
        <v>41809</v>
      </c>
      <c r="J15" s="14">
        <f>IF(ISERROR(MATCH(I15,event_dates,0)),"",INDEX(events,MATCH(I15,event_dates,0)))</f>
      </c>
      <c r="K15" s="13">
        <f>Year!V22</f>
        <v>41810</v>
      </c>
      <c r="L15" s="14">
        <f>IF(ISERROR(MATCH(K15,event_dates,0)),"",INDEX(events,MATCH(K15,event_dates,0)))</f>
      </c>
      <c r="M15" s="13">
        <f>Year!W22</f>
        <v>41811</v>
      </c>
      <c r="N15" s="14" t="str">
        <f>IF(ISERROR(MATCH(M15,event_dates,0)),"",INDEX(events,MATCH(M15,event_dates,0)))</f>
        <v>June Solstice</v>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Year!Q23</f>
        <v>41812</v>
      </c>
      <c r="B21" s="14">
        <f>IF(ISERROR(MATCH(A21,event_dates,0)),"",INDEX(events,MATCH(A21,event_dates,0)))</f>
      </c>
      <c r="C21" s="13">
        <f>Year!R23</f>
        <v>41813</v>
      </c>
      <c r="D21" s="14">
        <f>IF(ISERROR(MATCH(C21,event_dates,0)),"",INDEX(events,MATCH(C21,event_dates,0)))</f>
      </c>
      <c r="E21" s="13">
        <f>Year!S23</f>
        <v>41814</v>
      </c>
      <c r="F21" s="14">
        <f>IF(ISERROR(MATCH(E21,event_dates,0)),"",INDEX(events,MATCH(E21,event_dates,0)))</f>
      </c>
      <c r="G21" s="13">
        <f>Year!T23</f>
        <v>41815</v>
      </c>
      <c r="H21" s="14">
        <f>IF(ISERROR(MATCH(G21,event_dates,0)),"",INDEX(events,MATCH(G21,event_dates,0)))</f>
      </c>
      <c r="I21" s="13">
        <f>Year!U23</f>
        <v>41816</v>
      </c>
      <c r="J21" s="14">
        <f>IF(ISERROR(MATCH(I21,event_dates,0)),"",INDEX(events,MATCH(I21,event_dates,0)))</f>
      </c>
      <c r="K21" s="13">
        <f>Year!V23</f>
        <v>41817</v>
      </c>
      <c r="L21" s="14">
        <f>IF(ISERROR(MATCH(K21,event_dates,0)),"",INDEX(events,MATCH(K21,event_dates,0)))</f>
      </c>
      <c r="M21" s="13">
        <f>Year!W23</f>
        <v>41818</v>
      </c>
      <c r="N21" s="14" t="str">
        <f>IF(ISERROR(MATCH(M21,event_dates,0)),"",INDEX(events,MATCH(M21,event_dates,0)))</f>
        <v>Ramadan begins</v>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Year!Q24</f>
        <v>41819</v>
      </c>
      <c r="B27" s="14">
        <f>IF(ISERROR(MATCH(A27,event_dates,0)),"",INDEX(events,MATCH(A27,event_dates,0)))</f>
      </c>
      <c r="C27" s="13">
        <f>Year!R24</f>
        <v>41820</v>
      </c>
      <c r="D27" s="14">
        <f>IF(ISERROR(MATCH(C27,event_dates,0)),"",INDEX(events,MATCH(C27,event_dates,0)))</f>
      </c>
      <c r="E27" s="13">
        <f>Year!S24</f>
      </c>
      <c r="F27" s="14">
        <f>IF(ISERROR(MATCH(E27,event_dates,0)),"",INDEX(events,MATCH(E27,event_dates,0)))</f>
      </c>
      <c r="G27" s="13">
        <f>Year!T24</f>
      </c>
      <c r="H27" s="14">
        <f>IF(ISERROR(MATCH(G27,event_dates,0)),"",INDEX(events,MATCH(G27,event_dates,0)))</f>
      </c>
      <c r="I27" s="13">
        <f>Year!U24</f>
      </c>
      <c r="J27" s="14">
        <f>IF(ISERROR(MATCH(I27,event_dates,0)),"",INDEX(events,MATCH(I27,event_dates,0)))</f>
      </c>
      <c r="K27" s="13">
        <f>Year!V24</f>
      </c>
      <c r="L27" s="14">
        <f>IF(ISERROR(MATCH(K27,event_dates,0)),"",INDEX(events,MATCH(K27,event_dates,0)))</f>
      </c>
      <c r="M27" s="13">
        <f>Year!W24</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Year!Q25</f>
      </c>
      <c r="B33" s="14">
        <f>IF(ISERROR(MATCH(A33,event_dates,0)),"",INDEX(events,MATCH(A33,event_dates,0)))</f>
      </c>
      <c r="C33" s="13">
        <f>Year!R25</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A12:B12"/>
    <mergeCell ref="C12:D12"/>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M14:N14"/>
    <mergeCell ref="A16:B16"/>
    <mergeCell ref="C16:D16"/>
    <mergeCell ref="E16:F16"/>
    <mergeCell ref="G16:H16"/>
    <mergeCell ref="I16:J16"/>
    <mergeCell ref="K16:L16"/>
    <mergeCell ref="M16:N16"/>
    <mergeCell ref="A14:B14"/>
    <mergeCell ref="C14:D14"/>
    <mergeCell ref="A17:B17"/>
    <mergeCell ref="C17:D17"/>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M19:N19"/>
    <mergeCell ref="A20:B20"/>
    <mergeCell ref="C20:D20"/>
    <mergeCell ref="E20:F20"/>
    <mergeCell ref="G20:H20"/>
    <mergeCell ref="I20:J20"/>
    <mergeCell ref="K20:L20"/>
    <mergeCell ref="M20:N20"/>
    <mergeCell ref="A19:B19"/>
    <mergeCell ref="C19:D19"/>
    <mergeCell ref="A22:B22"/>
    <mergeCell ref="C22:D22"/>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M24:N24"/>
    <mergeCell ref="A25:B25"/>
    <mergeCell ref="C25:D25"/>
    <mergeCell ref="E25:F25"/>
    <mergeCell ref="G25:H25"/>
    <mergeCell ref="I25:J25"/>
    <mergeCell ref="K25:L25"/>
    <mergeCell ref="M25:N25"/>
    <mergeCell ref="A24:B24"/>
    <mergeCell ref="C24:D24"/>
    <mergeCell ref="A26:B26"/>
    <mergeCell ref="C26:D26"/>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Year!A27</f>
        <v>41821</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Year!A29</f>
      </c>
      <c r="B3" s="14">
        <f>IF(ISERROR(MATCH(A3,event_dates,0)),"",INDEX(events,MATCH(A3,event_dates,0)))</f>
      </c>
      <c r="C3" s="13">
        <f>Year!B29</f>
      </c>
      <c r="D3" s="14">
        <f>IF(ISERROR(MATCH(C3,event_dates,0)),"",INDEX(events,MATCH(C3,event_dates,0)))</f>
      </c>
      <c r="E3" s="13">
        <f>Year!C29</f>
        <v>41821</v>
      </c>
      <c r="F3" s="14">
        <f>IF(ISERROR(MATCH(E3,event_dates,0)),"",INDEX(events,MATCH(E3,event_dates,0)))</f>
      </c>
      <c r="G3" s="13">
        <f>Year!D29</f>
        <v>41822</v>
      </c>
      <c r="H3" s="14">
        <f>IF(ISERROR(MATCH(G3,event_dates,0)),"",INDEX(events,MATCH(G3,event_dates,0)))</f>
      </c>
      <c r="I3" s="13">
        <f>Year!E29</f>
        <v>41823</v>
      </c>
      <c r="J3" s="14">
        <f>IF(ISERROR(MATCH(I3,event_dates,0)),"",INDEX(events,MATCH(I3,event_dates,0)))</f>
      </c>
      <c r="K3" s="13">
        <f>Year!F29</f>
        <v>41824</v>
      </c>
      <c r="L3" s="14" t="str">
        <f>IF(ISERROR(MATCH(K3,event_dates,0)),"",INDEX(events,MATCH(K3,event_dates,0)))</f>
        <v>Independence Day</v>
      </c>
      <c r="M3" s="13">
        <f>Year!G29</f>
        <v>41825</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Year!A30</f>
        <v>41826</v>
      </c>
      <c r="B9" s="14">
        <f>IF(ISERROR(MATCH(A9,event_dates,0)),"",INDEX(events,MATCH(A9,event_dates,0)))</f>
      </c>
      <c r="C9" s="13">
        <f>Year!B30</f>
        <v>41827</v>
      </c>
      <c r="D9" s="14">
        <f>IF(ISERROR(MATCH(C9,event_dates,0)),"",INDEX(events,MATCH(C9,event_dates,0)))</f>
      </c>
      <c r="E9" s="13">
        <f>Year!C30</f>
        <v>41828</v>
      </c>
      <c r="F9" s="14">
        <f>IF(ISERROR(MATCH(E9,event_dates,0)),"",INDEX(events,MATCH(E9,event_dates,0)))</f>
      </c>
      <c r="G9" s="13">
        <f>Year!D30</f>
        <v>41829</v>
      </c>
      <c r="H9" s="14">
        <f>IF(ISERROR(MATCH(G9,event_dates,0)),"",INDEX(events,MATCH(G9,event_dates,0)))</f>
      </c>
      <c r="I9" s="13">
        <f>Year!E30</f>
        <v>41830</v>
      </c>
      <c r="J9" s="14">
        <f>IF(ISERROR(MATCH(I9,event_dates,0)),"",INDEX(events,MATCH(I9,event_dates,0)))</f>
      </c>
      <c r="K9" s="13">
        <f>Year!F30</f>
        <v>41831</v>
      </c>
      <c r="L9" s="14">
        <f>IF(ISERROR(MATCH(K9,event_dates,0)),"",INDEX(events,MATCH(K9,event_dates,0)))</f>
      </c>
      <c r="M9" s="13">
        <f>Year!G30</f>
        <v>41832</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Year!A31</f>
        <v>41833</v>
      </c>
      <c r="B15" s="14">
        <f>IF(ISERROR(MATCH(A15,event_dates,0)),"",INDEX(events,MATCH(A15,event_dates,0)))</f>
      </c>
      <c r="C15" s="13">
        <f>Year!B31</f>
        <v>41834</v>
      </c>
      <c r="D15" s="14">
        <f>IF(ISERROR(MATCH(C15,event_dates,0)),"",INDEX(events,MATCH(C15,event_dates,0)))</f>
      </c>
      <c r="E15" s="13">
        <f>Year!C31</f>
        <v>41835</v>
      </c>
      <c r="F15" s="14">
        <f>IF(ISERROR(MATCH(E15,event_dates,0)),"",INDEX(events,MATCH(E15,event_dates,0)))</f>
      </c>
      <c r="G15" s="13">
        <f>Year!D31</f>
        <v>41836</v>
      </c>
      <c r="H15" s="14">
        <f>IF(ISERROR(MATCH(G15,event_dates,0)),"",INDEX(events,MATCH(G15,event_dates,0)))</f>
      </c>
      <c r="I15" s="13">
        <f>Year!E31</f>
        <v>41837</v>
      </c>
      <c r="J15" s="14">
        <f>IF(ISERROR(MATCH(I15,event_dates,0)),"",INDEX(events,MATCH(I15,event_dates,0)))</f>
      </c>
      <c r="K15" s="13">
        <f>Year!F31</f>
        <v>41838</v>
      </c>
      <c r="L15" s="14">
        <f>IF(ISERROR(MATCH(K15,event_dates,0)),"",INDEX(events,MATCH(K15,event_dates,0)))</f>
      </c>
      <c r="M15" s="13">
        <f>Year!G31</f>
        <v>41839</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Year!A32</f>
        <v>41840</v>
      </c>
      <c r="B21" s="14">
        <f>IF(ISERROR(MATCH(A21,event_dates,0)),"",INDEX(events,MATCH(A21,event_dates,0)))</f>
      </c>
      <c r="C21" s="13">
        <f>Year!B32</f>
        <v>41841</v>
      </c>
      <c r="D21" s="14">
        <f>IF(ISERROR(MATCH(C21,event_dates,0)),"",INDEX(events,MATCH(C21,event_dates,0)))</f>
      </c>
      <c r="E21" s="13">
        <f>Year!C32</f>
        <v>41842</v>
      </c>
      <c r="F21" s="14">
        <f>IF(ISERROR(MATCH(E21,event_dates,0)),"",INDEX(events,MATCH(E21,event_dates,0)))</f>
      </c>
      <c r="G21" s="13">
        <f>Year!D32</f>
        <v>41843</v>
      </c>
      <c r="H21" s="14">
        <f>IF(ISERROR(MATCH(G21,event_dates,0)),"",INDEX(events,MATCH(G21,event_dates,0)))</f>
      </c>
      <c r="I21" s="13">
        <f>Year!E32</f>
        <v>41844</v>
      </c>
      <c r="J21" s="14">
        <f>IF(ISERROR(MATCH(I21,event_dates,0)),"",INDEX(events,MATCH(I21,event_dates,0)))</f>
      </c>
      <c r="K21" s="13">
        <f>Year!F32</f>
        <v>41845</v>
      </c>
      <c r="L21" s="14">
        <f>IF(ISERROR(MATCH(K21,event_dates,0)),"",INDEX(events,MATCH(K21,event_dates,0)))</f>
      </c>
      <c r="M21" s="13">
        <f>Year!G32</f>
        <v>41846</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Year!A33</f>
        <v>41847</v>
      </c>
      <c r="B27" s="14">
        <f>IF(ISERROR(MATCH(A27,event_dates,0)),"",INDEX(events,MATCH(A27,event_dates,0)))</f>
      </c>
      <c r="C27" s="13">
        <f>Year!B33</f>
        <v>41848</v>
      </c>
      <c r="D27" s="14">
        <f>IF(ISERROR(MATCH(C27,event_dates,0)),"",INDEX(events,MATCH(C27,event_dates,0)))</f>
      </c>
      <c r="E27" s="13">
        <f>Year!C33</f>
        <v>41849</v>
      </c>
      <c r="F27" s="14">
        <f>IF(ISERROR(MATCH(E27,event_dates,0)),"",INDEX(events,MATCH(E27,event_dates,0)))</f>
      </c>
      <c r="G27" s="13">
        <f>Year!D33</f>
        <v>41850</v>
      </c>
      <c r="H27" s="14">
        <f>IF(ISERROR(MATCH(G27,event_dates,0)),"",INDEX(events,MATCH(G27,event_dates,0)))</f>
      </c>
      <c r="I27" s="13">
        <f>Year!E33</f>
        <v>41851</v>
      </c>
      <c r="J27" s="14">
        <f>IF(ISERROR(MATCH(I27,event_dates,0)),"",INDEX(events,MATCH(I27,event_dates,0)))</f>
      </c>
      <c r="K27" s="13">
        <f>Year!F33</f>
      </c>
      <c r="L27" s="14">
        <f>IF(ISERROR(MATCH(K27,event_dates,0)),"",INDEX(events,MATCH(K27,event_dates,0)))</f>
      </c>
      <c r="M27" s="13">
        <f>Year!G33</f>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Year!A34</f>
      </c>
      <c r="B33" s="14">
        <f>IF(ISERROR(MATCH(A33,event_dates,0)),"",INDEX(events,MATCH(A33,event_dates,0)))</f>
      </c>
      <c r="C33" s="13">
        <f>Year!B34</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M4:N4"/>
    <mergeCell ref="A5:B5"/>
    <mergeCell ref="C5:D5"/>
    <mergeCell ref="E5:F5"/>
    <mergeCell ref="G5:H5"/>
    <mergeCell ref="I5:J5"/>
    <mergeCell ref="K5:L5"/>
    <mergeCell ref="M5:N5"/>
    <mergeCell ref="A4:B4"/>
    <mergeCell ref="C4:D4"/>
    <mergeCell ref="E4:F4"/>
    <mergeCell ref="G4:H4"/>
    <mergeCell ref="I4:J4"/>
    <mergeCell ref="K4:L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5">
        <f>IF(Year!$Q$4="","",Year!$Q$4)</f>
      </c>
      <c r="B1" s="75"/>
      <c r="C1" s="75"/>
      <c r="D1" s="75"/>
      <c r="E1" s="75"/>
      <c r="F1" s="75"/>
      <c r="G1" s="75"/>
      <c r="H1" s="74">
        <f>Year!I27</f>
        <v>41852</v>
      </c>
      <c r="I1" s="74"/>
      <c r="J1" s="74"/>
      <c r="K1" s="74"/>
      <c r="L1" s="74"/>
      <c r="M1" s="74"/>
      <c r="N1" s="74"/>
    </row>
    <row r="2" spans="1:14" s="10" customFormat="1" ht="15">
      <c r="A2" s="60" t="str">
        <f>1!A2:B2</f>
        <v>Sunday</v>
      </c>
      <c r="B2" s="58"/>
      <c r="C2" s="58" t="str">
        <f>1!C2:D2</f>
        <v>Monday</v>
      </c>
      <c r="D2" s="58"/>
      <c r="E2" s="58" t="str">
        <f>1!E2:F2</f>
        <v>Tuesday</v>
      </c>
      <c r="F2" s="58"/>
      <c r="G2" s="58" t="str">
        <f>1!G2:H2</f>
        <v>Wednesday</v>
      </c>
      <c r="H2" s="58"/>
      <c r="I2" s="58" t="str">
        <f>1!I2:J2</f>
        <v>Thursday</v>
      </c>
      <c r="J2" s="58"/>
      <c r="K2" s="58" t="str">
        <f>1!K2:L2</f>
        <v>Friday</v>
      </c>
      <c r="L2" s="58"/>
      <c r="M2" s="58" t="str">
        <f>1!M2:N2</f>
        <v>Saturday</v>
      </c>
      <c r="N2" s="59"/>
    </row>
    <row r="3" spans="1:14" s="10" customFormat="1" ht="16.5">
      <c r="A3" s="13">
        <f>Year!I29</f>
      </c>
      <c r="B3" s="14">
        <f>IF(ISERROR(MATCH(A3,event_dates,0)),"",INDEX(events,MATCH(A3,event_dates,0)))</f>
      </c>
      <c r="C3" s="13">
        <f>Year!J29</f>
      </c>
      <c r="D3" s="14">
        <f>IF(ISERROR(MATCH(C3,event_dates,0)),"",INDEX(events,MATCH(C3,event_dates,0)))</f>
      </c>
      <c r="E3" s="13">
        <f>Year!K29</f>
      </c>
      <c r="F3" s="14">
        <f>IF(ISERROR(MATCH(E3,event_dates,0)),"",INDEX(events,MATCH(E3,event_dates,0)))</f>
      </c>
      <c r="G3" s="13">
        <f>Year!L29</f>
      </c>
      <c r="H3" s="14">
        <f>IF(ISERROR(MATCH(G3,event_dates,0)),"",INDEX(events,MATCH(G3,event_dates,0)))</f>
      </c>
      <c r="I3" s="13">
        <f>Year!M29</f>
      </c>
      <c r="J3" s="14">
        <f>IF(ISERROR(MATCH(I3,event_dates,0)),"",INDEX(events,MATCH(I3,event_dates,0)))</f>
      </c>
      <c r="K3" s="13">
        <f>Year!N29</f>
        <v>41852</v>
      </c>
      <c r="L3" s="14">
        <f>IF(ISERROR(MATCH(K3,event_dates,0)),"",INDEX(events,MATCH(K3,event_dates,0)))</f>
      </c>
      <c r="M3" s="13">
        <f>Year!O29</f>
        <v>41853</v>
      </c>
      <c r="N3" s="14">
        <f>IF(ISERROR(MATCH(M3,event_dates,0)),"",INDEX(events,MATCH(M3,event_dates,0)))</f>
      </c>
    </row>
    <row r="4" spans="1:14" s="10" customFormat="1" ht="12">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0" customFormat="1" ht="12">
      <c r="A5" s="63"/>
      <c r="B5" s="62"/>
      <c r="C5" s="63"/>
      <c r="D5" s="62"/>
      <c r="E5" s="63"/>
      <c r="F5" s="62"/>
      <c r="G5" s="63"/>
      <c r="H5" s="62"/>
      <c r="I5" s="63"/>
      <c r="J5" s="62"/>
      <c r="K5" s="63"/>
      <c r="L5" s="62"/>
      <c r="M5" s="63"/>
      <c r="N5" s="62"/>
    </row>
    <row r="6" spans="1:14" s="10" customFormat="1" ht="12">
      <c r="A6" s="63"/>
      <c r="B6" s="62"/>
      <c r="C6" s="63"/>
      <c r="D6" s="62"/>
      <c r="E6" s="63"/>
      <c r="F6" s="62"/>
      <c r="G6" s="63"/>
      <c r="H6" s="62"/>
      <c r="I6" s="63"/>
      <c r="J6" s="62"/>
      <c r="K6" s="63"/>
      <c r="L6" s="62"/>
      <c r="M6" s="63"/>
      <c r="N6" s="62"/>
    </row>
    <row r="7" spans="1:14" s="10" customFormat="1" ht="12">
      <c r="A7" s="63" t="s">
        <v>6</v>
      </c>
      <c r="B7" s="62"/>
      <c r="C7" s="63" t="s">
        <v>6</v>
      </c>
      <c r="D7" s="62"/>
      <c r="E7" s="63" t="s">
        <v>6</v>
      </c>
      <c r="F7" s="62"/>
      <c r="G7" s="63" t="s">
        <v>6</v>
      </c>
      <c r="H7" s="62"/>
      <c r="I7" s="63" t="s">
        <v>6</v>
      </c>
      <c r="J7" s="62"/>
      <c r="K7" s="63" t="s">
        <v>6</v>
      </c>
      <c r="L7" s="62"/>
      <c r="M7" s="63" t="s">
        <v>6</v>
      </c>
      <c r="N7" s="62"/>
    </row>
    <row r="8" spans="1:14" s="11" customFormat="1" ht="12">
      <c r="A8" s="64" t="s">
        <v>6</v>
      </c>
      <c r="B8" s="65"/>
      <c r="C8" s="64" t="s">
        <v>6</v>
      </c>
      <c r="D8" s="65"/>
      <c r="E8" s="64" t="s">
        <v>6</v>
      </c>
      <c r="F8" s="65"/>
      <c r="G8" s="64" t="s">
        <v>6</v>
      </c>
      <c r="H8" s="65"/>
      <c r="I8" s="64" t="s">
        <v>6</v>
      </c>
      <c r="J8" s="65"/>
      <c r="K8" s="64" t="s">
        <v>6</v>
      </c>
      <c r="L8" s="65"/>
      <c r="M8" s="64" t="s">
        <v>6</v>
      </c>
      <c r="N8" s="65"/>
    </row>
    <row r="9" spans="1:14" s="10" customFormat="1" ht="16.5">
      <c r="A9" s="13">
        <f>Year!I30</f>
        <v>41854</v>
      </c>
      <c r="B9" s="14">
        <f>IF(ISERROR(MATCH(A9,event_dates,0)),"",INDEX(events,MATCH(A9,event_dates,0)))</f>
      </c>
      <c r="C9" s="13">
        <f>Year!J30</f>
        <v>41855</v>
      </c>
      <c r="D9" s="14">
        <f>IF(ISERROR(MATCH(C9,event_dates,0)),"",INDEX(events,MATCH(C9,event_dates,0)))</f>
      </c>
      <c r="E9" s="13">
        <f>Year!K30</f>
        <v>41856</v>
      </c>
      <c r="F9" s="14">
        <f>IF(ISERROR(MATCH(E9,event_dates,0)),"",INDEX(events,MATCH(E9,event_dates,0)))</f>
      </c>
      <c r="G9" s="13">
        <f>Year!L30</f>
        <v>41857</v>
      </c>
      <c r="H9" s="14">
        <f>IF(ISERROR(MATCH(G9,event_dates,0)),"",INDEX(events,MATCH(G9,event_dates,0)))</f>
      </c>
      <c r="I9" s="13">
        <f>Year!M30</f>
        <v>41858</v>
      </c>
      <c r="J9" s="14">
        <f>IF(ISERROR(MATCH(I9,event_dates,0)),"",INDEX(events,MATCH(I9,event_dates,0)))</f>
      </c>
      <c r="K9" s="13">
        <f>Year!N30</f>
        <v>41859</v>
      </c>
      <c r="L9" s="14">
        <f>IF(ISERROR(MATCH(K9,event_dates,0)),"",INDEX(events,MATCH(K9,event_dates,0)))</f>
      </c>
      <c r="M9" s="13">
        <f>Year!O30</f>
        <v>41860</v>
      </c>
      <c r="N9" s="14">
        <f>IF(ISERROR(MATCH(M9,event_dates,0)),"",INDEX(events,MATCH(M9,event_dates,0)))</f>
      </c>
    </row>
    <row r="10" spans="1:14" s="10" customFormat="1" ht="12">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0" customFormat="1" ht="12">
      <c r="A11" s="63"/>
      <c r="B11" s="62"/>
      <c r="C11" s="63"/>
      <c r="D11" s="62"/>
      <c r="E11" s="63"/>
      <c r="F11" s="62"/>
      <c r="G11" s="63"/>
      <c r="H11" s="62"/>
      <c r="I11" s="63"/>
      <c r="J11" s="62"/>
      <c r="K11" s="63"/>
      <c r="L11" s="62"/>
      <c r="M11" s="63"/>
      <c r="N11" s="62"/>
    </row>
    <row r="12" spans="1:14" s="10" customFormat="1" ht="12">
      <c r="A12" s="63"/>
      <c r="B12" s="62"/>
      <c r="C12" s="63"/>
      <c r="D12" s="62"/>
      <c r="E12" s="63"/>
      <c r="F12" s="62"/>
      <c r="G12" s="63"/>
      <c r="H12" s="62"/>
      <c r="I12" s="63"/>
      <c r="J12" s="62"/>
      <c r="K12" s="63"/>
      <c r="L12" s="62"/>
      <c r="M12" s="63"/>
      <c r="N12" s="62"/>
    </row>
    <row r="13" spans="1:14" s="10" customFormat="1" ht="12">
      <c r="A13" s="63" t="s">
        <v>6</v>
      </c>
      <c r="B13" s="62"/>
      <c r="C13" s="63" t="s">
        <v>6</v>
      </c>
      <c r="D13" s="62"/>
      <c r="E13" s="63" t="s">
        <v>6</v>
      </c>
      <c r="F13" s="62"/>
      <c r="G13" s="63" t="s">
        <v>6</v>
      </c>
      <c r="H13" s="62"/>
      <c r="I13" s="63" t="s">
        <v>6</v>
      </c>
      <c r="J13" s="62"/>
      <c r="K13" s="63" t="s">
        <v>6</v>
      </c>
      <c r="L13" s="62"/>
      <c r="M13" s="63" t="s">
        <v>6</v>
      </c>
      <c r="N13" s="62"/>
    </row>
    <row r="14" spans="1:14" s="11" customFormat="1" ht="12">
      <c r="A14" s="64" t="s">
        <v>6</v>
      </c>
      <c r="B14" s="65"/>
      <c r="C14" s="64" t="s">
        <v>6</v>
      </c>
      <c r="D14" s="65"/>
      <c r="E14" s="64" t="s">
        <v>6</v>
      </c>
      <c r="F14" s="65"/>
      <c r="G14" s="64" t="s">
        <v>6</v>
      </c>
      <c r="H14" s="65"/>
      <c r="I14" s="64" t="s">
        <v>6</v>
      </c>
      <c r="J14" s="65"/>
      <c r="K14" s="64" t="s">
        <v>6</v>
      </c>
      <c r="L14" s="65"/>
      <c r="M14" s="64" t="s">
        <v>6</v>
      </c>
      <c r="N14" s="65"/>
    </row>
    <row r="15" spans="1:14" s="10" customFormat="1" ht="16.5">
      <c r="A15" s="13">
        <f>Year!I31</f>
        <v>41861</v>
      </c>
      <c r="B15" s="14">
        <f>IF(ISERROR(MATCH(A15,event_dates,0)),"",INDEX(events,MATCH(A15,event_dates,0)))</f>
      </c>
      <c r="C15" s="13">
        <f>Year!J31</f>
        <v>41862</v>
      </c>
      <c r="D15" s="14">
        <f>IF(ISERROR(MATCH(C15,event_dates,0)),"",INDEX(events,MATCH(C15,event_dates,0)))</f>
      </c>
      <c r="E15" s="13">
        <f>Year!K31</f>
        <v>41863</v>
      </c>
      <c r="F15" s="14">
        <f>IF(ISERROR(MATCH(E15,event_dates,0)),"",INDEX(events,MATCH(E15,event_dates,0)))</f>
      </c>
      <c r="G15" s="13">
        <f>Year!L31</f>
        <v>41864</v>
      </c>
      <c r="H15" s="14">
        <f>IF(ISERROR(MATCH(G15,event_dates,0)),"",INDEX(events,MATCH(G15,event_dates,0)))</f>
      </c>
      <c r="I15" s="13">
        <f>Year!M31</f>
        <v>41865</v>
      </c>
      <c r="J15" s="14">
        <f>IF(ISERROR(MATCH(I15,event_dates,0)),"",INDEX(events,MATCH(I15,event_dates,0)))</f>
      </c>
      <c r="K15" s="13">
        <f>Year!N31</f>
        <v>41866</v>
      </c>
      <c r="L15" s="14">
        <f>IF(ISERROR(MATCH(K15,event_dates,0)),"",INDEX(events,MATCH(K15,event_dates,0)))</f>
      </c>
      <c r="M15" s="13">
        <f>Year!O31</f>
        <v>41867</v>
      </c>
      <c r="N15" s="14">
        <f>IF(ISERROR(MATCH(M15,event_dates,0)),"",INDEX(events,MATCH(M15,event_dates,0)))</f>
      </c>
    </row>
    <row r="16" spans="1:14" s="10" customFormat="1" ht="12">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0" customFormat="1" ht="12">
      <c r="A17" s="63"/>
      <c r="B17" s="62"/>
      <c r="C17" s="63"/>
      <c r="D17" s="62"/>
      <c r="E17" s="63"/>
      <c r="F17" s="62"/>
      <c r="G17" s="63"/>
      <c r="H17" s="62"/>
      <c r="I17" s="63"/>
      <c r="J17" s="62"/>
      <c r="K17" s="63"/>
      <c r="L17" s="62"/>
      <c r="M17" s="63"/>
      <c r="N17" s="62"/>
    </row>
    <row r="18" spans="1:14" s="10" customFormat="1" ht="12">
      <c r="A18" s="63"/>
      <c r="B18" s="62"/>
      <c r="C18" s="63"/>
      <c r="D18" s="62"/>
      <c r="E18" s="63"/>
      <c r="F18" s="62"/>
      <c r="G18" s="63"/>
      <c r="H18" s="62"/>
      <c r="I18" s="63"/>
      <c r="J18" s="62"/>
      <c r="K18" s="63"/>
      <c r="L18" s="62"/>
      <c r="M18" s="63"/>
      <c r="N18" s="62"/>
    </row>
    <row r="19" spans="1:14" s="10" customFormat="1" ht="12">
      <c r="A19" s="63" t="s">
        <v>6</v>
      </c>
      <c r="B19" s="62"/>
      <c r="C19" s="63" t="s">
        <v>6</v>
      </c>
      <c r="D19" s="62"/>
      <c r="E19" s="63" t="s">
        <v>6</v>
      </c>
      <c r="F19" s="62"/>
      <c r="G19" s="63" t="s">
        <v>6</v>
      </c>
      <c r="H19" s="62"/>
      <c r="I19" s="63" t="s">
        <v>6</v>
      </c>
      <c r="J19" s="62"/>
      <c r="K19" s="63" t="s">
        <v>6</v>
      </c>
      <c r="L19" s="62"/>
      <c r="M19" s="63" t="s">
        <v>6</v>
      </c>
      <c r="N19" s="62"/>
    </row>
    <row r="20" spans="1:14" s="11" customFormat="1" ht="12">
      <c r="A20" s="64" t="s">
        <v>6</v>
      </c>
      <c r="B20" s="65"/>
      <c r="C20" s="64" t="s">
        <v>6</v>
      </c>
      <c r="D20" s="65"/>
      <c r="E20" s="64" t="s">
        <v>6</v>
      </c>
      <c r="F20" s="65"/>
      <c r="G20" s="64" t="s">
        <v>6</v>
      </c>
      <c r="H20" s="65"/>
      <c r="I20" s="64" t="s">
        <v>6</v>
      </c>
      <c r="J20" s="65"/>
      <c r="K20" s="64" t="s">
        <v>6</v>
      </c>
      <c r="L20" s="65"/>
      <c r="M20" s="64" t="s">
        <v>6</v>
      </c>
      <c r="N20" s="65"/>
    </row>
    <row r="21" spans="1:14" s="10" customFormat="1" ht="16.5">
      <c r="A21" s="13">
        <f>Year!I32</f>
        <v>41868</v>
      </c>
      <c r="B21" s="14">
        <f>IF(ISERROR(MATCH(A21,event_dates,0)),"",INDEX(events,MATCH(A21,event_dates,0)))</f>
      </c>
      <c r="C21" s="13">
        <f>Year!J32</f>
        <v>41869</v>
      </c>
      <c r="D21" s="14">
        <f>IF(ISERROR(MATCH(C21,event_dates,0)),"",INDEX(events,MATCH(C21,event_dates,0)))</f>
      </c>
      <c r="E21" s="13">
        <f>Year!K32</f>
        <v>41870</v>
      </c>
      <c r="F21" s="14">
        <f>IF(ISERROR(MATCH(E21,event_dates,0)),"",INDEX(events,MATCH(E21,event_dates,0)))</f>
      </c>
      <c r="G21" s="13">
        <f>Year!L32</f>
        <v>41871</v>
      </c>
      <c r="H21" s="14">
        <f>IF(ISERROR(MATCH(G21,event_dates,0)),"",INDEX(events,MATCH(G21,event_dates,0)))</f>
      </c>
      <c r="I21" s="13">
        <f>Year!M32</f>
        <v>41872</v>
      </c>
      <c r="J21" s="14">
        <f>IF(ISERROR(MATCH(I21,event_dates,0)),"",INDEX(events,MATCH(I21,event_dates,0)))</f>
      </c>
      <c r="K21" s="13">
        <f>Year!N32</f>
        <v>41873</v>
      </c>
      <c r="L21" s="14">
        <f>IF(ISERROR(MATCH(K21,event_dates,0)),"",INDEX(events,MATCH(K21,event_dates,0)))</f>
      </c>
      <c r="M21" s="13">
        <f>Year!O32</f>
        <v>41874</v>
      </c>
      <c r="N21" s="14">
        <f>IF(ISERROR(MATCH(M21,event_dates,0)),"",INDEX(events,MATCH(M21,event_dates,0)))</f>
      </c>
    </row>
    <row r="22" spans="1:14" s="10" customFormat="1" ht="12">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0" customFormat="1" ht="12">
      <c r="A23" s="63"/>
      <c r="B23" s="62"/>
      <c r="C23" s="63"/>
      <c r="D23" s="62"/>
      <c r="E23" s="63"/>
      <c r="F23" s="62"/>
      <c r="G23" s="63"/>
      <c r="H23" s="62"/>
      <c r="I23" s="63"/>
      <c r="J23" s="62"/>
      <c r="K23" s="63"/>
      <c r="L23" s="62"/>
      <c r="M23" s="63"/>
      <c r="N23" s="62"/>
    </row>
    <row r="24" spans="1:14" s="10" customFormat="1" ht="12">
      <c r="A24" s="63"/>
      <c r="B24" s="62"/>
      <c r="C24" s="63"/>
      <c r="D24" s="62"/>
      <c r="E24" s="63"/>
      <c r="F24" s="62"/>
      <c r="G24" s="63"/>
      <c r="H24" s="62"/>
      <c r="I24" s="63"/>
      <c r="J24" s="62"/>
      <c r="K24" s="63"/>
      <c r="L24" s="62"/>
      <c r="M24" s="63"/>
      <c r="N24" s="62"/>
    </row>
    <row r="25" spans="1:14" s="10" customFormat="1" ht="12">
      <c r="A25" s="63" t="s">
        <v>6</v>
      </c>
      <c r="B25" s="62"/>
      <c r="C25" s="63" t="s">
        <v>6</v>
      </c>
      <c r="D25" s="62"/>
      <c r="E25" s="63" t="s">
        <v>6</v>
      </c>
      <c r="F25" s="62"/>
      <c r="G25" s="63" t="s">
        <v>6</v>
      </c>
      <c r="H25" s="62"/>
      <c r="I25" s="63" t="s">
        <v>6</v>
      </c>
      <c r="J25" s="62"/>
      <c r="K25" s="63" t="s">
        <v>6</v>
      </c>
      <c r="L25" s="62"/>
      <c r="M25" s="63" t="s">
        <v>6</v>
      </c>
      <c r="N25" s="62"/>
    </row>
    <row r="26" spans="1:14" s="11" customFormat="1" ht="12">
      <c r="A26" s="64" t="s">
        <v>6</v>
      </c>
      <c r="B26" s="65"/>
      <c r="C26" s="64" t="s">
        <v>6</v>
      </c>
      <c r="D26" s="65"/>
      <c r="E26" s="64" t="s">
        <v>6</v>
      </c>
      <c r="F26" s="65"/>
      <c r="G26" s="64" t="s">
        <v>6</v>
      </c>
      <c r="H26" s="65"/>
      <c r="I26" s="64" t="s">
        <v>6</v>
      </c>
      <c r="J26" s="65"/>
      <c r="K26" s="64" t="s">
        <v>6</v>
      </c>
      <c r="L26" s="65"/>
      <c r="M26" s="64" t="s">
        <v>6</v>
      </c>
      <c r="N26" s="65"/>
    </row>
    <row r="27" spans="1:14" s="10" customFormat="1" ht="16.5">
      <c r="A27" s="13">
        <f>Year!I33</f>
        <v>41875</v>
      </c>
      <c r="B27" s="14">
        <f>IF(ISERROR(MATCH(A27,event_dates,0)),"",INDEX(events,MATCH(A27,event_dates,0)))</f>
      </c>
      <c r="C27" s="13">
        <f>Year!J33</f>
        <v>41876</v>
      </c>
      <c r="D27" s="14">
        <f>IF(ISERROR(MATCH(C27,event_dates,0)),"",INDEX(events,MATCH(C27,event_dates,0)))</f>
      </c>
      <c r="E27" s="13">
        <f>Year!K33</f>
        <v>41877</v>
      </c>
      <c r="F27" s="14">
        <f>IF(ISERROR(MATCH(E27,event_dates,0)),"",INDEX(events,MATCH(E27,event_dates,0)))</f>
      </c>
      <c r="G27" s="13">
        <f>Year!L33</f>
        <v>41878</v>
      </c>
      <c r="H27" s="14">
        <f>IF(ISERROR(MATCH(G27,event_dates,0)),"",INDEX(events,MATCH(G27,event_dates,0)))</f>
      </c>
      <c r="I27" s="13">
        <f>Year!M33</f>
        <v>41879</v>
      </c>
      <c r="J27" s="14">
        <f>IF(ISERROR(MATCH(I27,event_dates,0)),"",INDEX(events,MATCH(I27,event_dates,0)))</f>
      </c>
      <c r="K27" s="13">
        <f>Year!N33</f>
        <v>41880</v>
      </c>
      <c r="L27" s="14">
        <f>IF(ISERROR(MATCH(K27,event_dates,0)),"",INDEX(events,MATCH(K27,event_dates,0)))</f>
      </c>
      <c r="M27" s="13">
        <f>Year!O33</f>
        <v>41881</v>
      </c>
      <c r="N27" s="14">
        <f>IF(ISERROR(MATCH(M27,event_dates,0)),"",INDEX(events,MATCH(M27,event_dates,0)))</f>
      </c>
    </row>
    <row r="28" spans="1:14" s="10" customFormat="1" ht="12">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0" customFormat="1" ht="12">
      <c r="A29" s="63"/>
      <c r="B29" s="62"/>
      <c r="C29" s="63"/>
      <c r="D29" s="62"/>
      <c r="E29" s="63"/>
      <c r="F29" s="62"/>
      <c r="G29" s="63"/>
      <c r="H29" s="62"/>
      <c r="I29" s="63"/>
      <c r="J29" s="62"/>
      <c r="K29" s="63"/>
      <c r="L29" s="62"/>
      <c r="M29" s="63"/>
      <c r="N29" s="62"/>
    </row>
    <row r="30" spans="1:14" s="10" customFormat="1" ht="12">
      <c r="A30" s="63"/>
      <c r="B30" s="62"/>
      <c r="C30" s="63"/>
      <c r="D30" s="62"/>
      <c r="E30" s="63"/>
      <c r="F30" s="62"/>
      <c r="G30" s="63"/>
      <c r="H30" s="62"/>
      <c r="I30" s="63"/>
      <c r="J30" s="62"/>
      <c r="K30" s="63"/>
      <c r="L30" s="62"/>
      <c r="M30" s="63"/>
      <c r="N30" s="62"/>
    </row>
    <row r="31" spans="1:14" s="10" customFormat="1" ht="12">
      <c r="A31" s="63" t="s">
        <v>6</v>
      </c>
      <c r="B31" s="62"/>
      <c r="C31" s="63" t="s">
        <v>6</v>
      </c>
      <c r="D31" s="62"/>
      <c r="E31" s="63" t="s">
        <v>6</v>
      </c>
      <c r="F31" s="62"/>
      <c r="G31" s="63" t="s">
        <v>6</v>
      </c>
      <c r="H31" s="62"/>
      <c r="I31" s="63" t="s">
        <v>6</v>
      </c>
      <c r="J31" s="62"/>
      <c r="K31" s="63" t="s">
        <v>6</v>
      </c>
      <c r="L31" s="62"/>
      <c r="M31" s="63" t="s">
        <v>6</v>
      </c>
      <c r="N31" s="62"/>
    </row>
    <row r="32" spans="1:14" s="11" customFormat="1" ht="12">
      <c r="A32" s="64" t="s">
        <v>6</v>
      </c>
      <c r="B32" s="65"/>
      <c r="C32" s="64" t="s">
        <v>6</v>
      </c>
      <c r="D32" s="65"/>
      <c r="E32" s="64" t="s">
        <v>6</v>
      </c>
      <c r="F32" s="65"/>
      <c r="G32" s="64" t="s">
        <v>6</v>
      </c>
      <c r="H32" s="65"/>
      <c r="I32" s="64" t="s">
        <v>6</v>
      </c>
      <c r="J32" s="65"/>
      <c r="K32" s="64" t="s">
        <v>6</v>
      </c>
      <c r="L32" s="65"/>
      <c r="M32" s="64" t="s">
        <v>6</v>
      </c>
      <c r="N32" s="65"/>
    </row>
    <row r="33" spans="1:14" ht="16.5">
      <c r="A33" s="13">
        <f>Year!I34</f>
        <v>41882</v>
      </c>
      <c r="B33" s="14">
        <f>IF(ISERROR(MATCH(A33,event_dates,0)),"",INDEX(events,MATCH(A33,event_dates,0)))</f>
      </c>
      <c r="C33" s="13">
        <f>Year!J34</f>
      </c>
      <c r="D33" s="14">
        <f>IF(ISERROR(MATCH(C33,event_dates,0)),"",INDEX(events,MATCH(C33,event_dates,0)))</f>
      </c>
      <c r="E33" s="22" t="s">
        <v>8</v>
      </c>
      <c r="F33" s="7"/>
      <c r="G33" s="18"/>
      <c r="H33" s="18"/>
      <c r="I33" s="18"/>
      <c r="J33" s="18"/>
      <c r="K33" s="18"/>
      <c r="L33" s="18"/>
      <c r="M33" s="18"/>
      <c r="N33" s="23"/>
    </row>
    <row r="34" spans="1:14" ht="12">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5"/>
      <c r="F34" s="12"/>
      <c r="G34" s="12"/>
      <c r="H34" s="12"/>
      <c r="I34" s="12"/>
      <c r="J34" s="12"/>
      <c r="K34" s="12"/>
      <c r="L34" s="12"/>
      <c r="M34" s="12"/>
      <c r="N34" s="16"/>
    </row>
    <row r="35" spans="1:14" ht="12">
      <c r="A35" s="63"/>
      <c r="B35" s="62"/>
      <c r="C35" s="63"/>
      <c r="D35" s="62"/>
      <c r="E35" s="15"/>
      <c r="F35" s="12"/>
      <c r="G35" s="12"/>
      <c r="H35" s="12"/>
      <c r="I35" s="12"/>
      <c r="J35" s="12"/>
      <c r="K35" s="12"/>
      <c r="L35" s="12"/>
      <c r="M35" s="12"/>
      <c r="N35" s="16"/>
    </row>
    <row r="36" spans="1:14" ht="12">
      <c r="A36" s="63"/>
      <c r="B36" s="62"/>
      <c r="C36" s="63"/>
      <c r="D36" s="62"/>
      <c r="E36" s="15"/>
      <c r="F36" s="12"/>
      <c r="G36" s="12"/>
      <c r="H36" s="12"/>
      <c r="I36" s="12"/>
      <c r="J36" s="12"/>
      <c r="K36" s="12"/>
      <c r="L36" s="12"/>
      <c r="M36" s="12"/>
      <c r="N36" s="16"/>
    </row>
    <row r="37" spans="1:14" ht="12">
      <c r="A37" s="63" t="s">
        <v>6</v>
      </c>
      <c r="B37" s="62"/>
      <c r="C37" s="63" t="s">
        <v>6</v>
      </c>
      <c r="D37" s="62"/>
      <c r="E37" s="15"/>
      <c r="F37" s="12"/>
      <c r="G37" s="12"/>
      <c r="H37" s="12"/>
      <c r="I37" s="12"/>
      <c r="J37" s="12"/>
      <c r="K37" s="12"/>
      <c r="L37" s="12"/>
      <c r="M37" s="70" t="s">
        <v>45</v>
      </c>
      <c r="N37" s="71"/>
    </row>
    <row r="38" spans="1:14" ht="12">
      <c r="A38" s="64" t="s">
        <v>6</v>
      </c>
      <c r="B38" s="65"/>
      <c r="C38" s="66" t="s">
        <v>2</v>
      </c>
      <c r="D38" s="67"/>
      <c r="E38" s="19"/>
      <c r="F38" s="17"/>
      <c r="G38" s="17"/>
      <c r="H38" s="17"/>
      <c r="I38" s="17"/>
      <c r="J38" s="17"/>
      <c r="K38" s="68" t="s">
        <v>12</v>
      </c>
      <c r="L38" s="68"/>
      <c r="M38" s="68"/>
      <c r="N38" s="69"/>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A12:B12"/>
    <mergeCell ref="C12:D12"/>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M14:N14"/>
    <mergeCell ref="A16:B16"/>
    <mergeCell ref="C16:D16"/>
    <mergeCell ref="E16:F16"/>
    <mergeCell ref="G16:H16"/>
    <mergeCell ref="I16:J16"/>
    <mergeCell ref="K16:L16"/>
    <mergeCell ref="M16:N16"/>
    <mergeCell ref="A14:B14"/>
    <mergeCell ref="C14:D14"/>
    <mergeCell ref="A17:B17"/>
    <mergeCell ref="C17:D17"/>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M19:N19"/>
    <mergeCell ref="A20:B20"/>
    <mergeCell ref="C20:D20"/>
    <mergeCell ref="E20:F20"/>
    <mergeCell ref="G20:H20"/>
    <mergeCell ref="I20:J20"/>
    <mergeCell ref="K20:L20"/>
    <mergeCell ref="M20:N20"/>
    <mergeCell ref="A19:B19"/>
    <mergeCell ref="C19:D19"/>
    <mergeCell ref="A22:B22"/>
    <mergeCell ref="C22:D22"/>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M24:N24"/>
    <mergeCell ref="A25:B25"/>
    <mergeCell ref="C25:D25"/>
    <mergeCell ref="E25:F25"/>
    <mergeCell ref="G25:H25"/>
    <mergeCell ref="I25:J25"/>
    <mergeCell ref="K25:L25"/>
    <mergeCell ref="M25:N25"/>
    <mergeCell ref="A24:B24"/>
    <mergeCell ref="C24:D24"/>
    <mergeCell ref="A26:B26"/>
    <mergeCell ref="C26:D26"/>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Laurel Yan</cp:lastModifiedBy>
  <cp:lastPrinted>2009-12-17T16:41:57Z</cp:lastPrinted>
  <dcterms:created xsi:type="dcterms:W3CDTF">2008-12-11T21:42:43Z</dcterms:created>
  <dcterms:modified xsi:type="dcterms:W3CDTF">2014-10-29T10:13:08Z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