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11460" yWindow="1120" windowWidth="19200" windowHeight="16640" tabRatio="684" firstSheet="1" activeTab="4"/>
  </bookViews>
  <sheets>
    <sheet name="Introduction" sheetId="17" r:id="rId1"/>
    <sheet name="Assigning Weights" sheetId="1" r:id="rId2"/>
    <sheet name="Priorities &amp; Attributes" sheetId="2" r:id="rId3"/>
    <sheet name="Credit Decision" sheetId="4" r:id="rId4"/>
    <sheet name="Credit Line" sheetId="5" r:id="rId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3" i="1" l="1"/>
  <c r="B5" i="1"/>
  <c r="D3" i="1"/>
  <c r="B6" i="1"/>
  <c r="E3" i="1"/>
  <c r="F3" i="1"/>
  <c r="D4" i="1"/>
  <c r="E4" i="1"/>
  <c r="F4" i="1"/>
  <c r="E5" i="1"/>
  <c r="F5" i="1"/>
  <c r="F6" i="1"/>
  <c r="C10" i="1"/>
  <c r="C11" i="1"/>
  <c r="C12" i="1"/>
  <c r="C13" i="1"/>
  <c r="C14" i="1"/>
  <c r="C15" i="1"/>
  <c r="C16" i="1"/>
  <c r="C17" i="1"/>
  <c r="C18" i="1"/>
  <c r="A5" i="4"/>
  <c r="B3" i="2"/>
  <c r="B4" i="2"/>
  <c r="B5" i="2"/>
  <c r="B6" i="2"/>
  <c r="B7" i="2"/>
  <c r="B8" i="2"/>
  <c r="B12" i="2"/>
  <c r="C3" i="2"/>
  <c r="C4" i="2"/>
  <c r="C5" i="2"/>
  <c r="C6" i="2"/>
  <c r="C7" i="2"/>
  <c r="C8" i="2"/>
  <c r="C12" i="2"/>
  <c r="D3" i="2"/>
  <c r="D4" i="2"/>
  <c r="D5" i="2"/>
  <c r="D6" i="2"/>
  <c r="D7" i="2"/>
  <c r="D8" i="2"/>
  <c r="D12" i="2"/>
  <c r="E3" i="2"/>
  <c r="E4" i="2"/>
  <c r="E5" i="2"/>
  <c r="E6" i="2"/>
  <c r="E7" i="2"/>
  <c r="E8" i="2"/>
  <c r="E12" i="2"/>
  <c r="F3" i="2"/>
  <c r="F4" i="2"/>
  <c r="F5" i="2"/>
  <c r="F6" i="2"/>
  <c r="F7" i="2"/>
  <c r="F8" i="2"/>
  <c r="F12" i="2"/>
  <c r="G12" i="2"/>
  <c r="H12" i="2"/>
  <c r="B5" i="4"/>
  <c r="E25" i="2"/>
  <c r="C5" i="4"/>
  <c r="D5" i="4"/>
  <c r="A6" i="4"/>
  <c r="B13" i="2"/>
  <c r="C13" i="2"/>
  <c r="D13" i="2"/>
  <c r="E13" i="2"/>
  <c r="F13" i="2"/>
  <c r="G13" i="2"/>
  <c r="H13" i="2"/>
  <c r="B6" i="4"/>
  <c r="E26" i="2"/>
  <c r="C6" i="4"/>
  <c r="D6" i="4"/>
  <c r="A7" i="4"/>
  <c r="B14" i="2"/>
  <c r="C14" i="2"/>
  <c r="D14" i="2"/>
  <c r="E14" i="2"/>
  <c r="F14" i="2"/>
  <c r="G14" i="2"/>
  <c r="H14" i="2"/>
  <c r="B7" i="4"/>
  <c r="C27" i="2"/>
  <c r="E27" i="2"/>
  <c r="C7" i="4"/>
  <c r="D7" i="4"/>
  <c r="A8" i="4"/>
  <c r="B15" i="2"/>
  <c r="C15" i="2"/>
  <c r="D15" i="2"/>
  <c r="E15" i="2"/>
  <c r="F15" i="2"/>
  <c r="G15" i="2"/>
  <c r="H15" i="2"/>
  <c r="B8" i="4"/>
  <c r="E28" i="2"/>
  <c r="C8" i="4"/>
  <c r="D8" i="4"/>
  <c r="A9" i="4"/>
  <c r="B16" i="2"/>
  <c r="C16" i="2"/>
  <c r="D16" i="2"/>
  <c r="E16" i="2"/>
  <c r="F16" i="2"/>
  <c r="G16" i="2"/>
  <c r="H16" i="2"/>
  <c r="B9" i="4"/>
  <c r="E29" i="2"/>
  <c r="C9" i="4"/>
  <c r="D9" i="4"/>
  <c r="D10" i="4"/>
  <c r="D11" i="4"/>
  <c r="B13" i="4"/>
  <c r="B14" i="4"/>
  <c r="B15" i="4"/>
  <c r="B16" i="4"/>
  <c r="B17" i="4"/>
  <c r="B18" i="4"/>
  <c r="B19" i="4"/>
  <c r="B20" i="4"/>
  <c r="B21" i="4"/>
  <c r="C21" i="4"/>
  <c r="C4" i="5"/>
  <c r="C5" i="5"/>
  <c r="C6" i="5"/>
  <c r="C7" i="5"/>
  <c r="C8" i="5"/>
  <c r="C11" i="5"/>
  <c r="C12" i="5"/>
  <c r="C13" i="5"/>
  <c r="C14" i="5"/>
  <c r="C15" i="5"/>
  <c r="C17" i="5"/>
  <c r="D22" i="5"/>
  <c r="E22" i="5"/>
  <c r="F22" i="5"/>
  <c r="G22" i="5"/>
  <c r="C23" i="5"/>
  <c r="D23" i="5"/>
  <c r="E23" i="5"/>
  <c r="F23" i="5"/>
  <c r="G23" i="5"/>
  <c r="C24" i="5"/>
  <c r="D24" i="5"/>
  <c r="E24" i="5"/>
  <c r="F24" i="5"/>
  <c r="G24" i="5"/>
  <c r="C25" i="5"/>
  <c r="D25" i="5"/>
  <c r="E25" i="5"/>
  <c r="F25" i="5"/>
  <c r="G25" i="5"/>
  <c r="C27" i="5"/>
  <c r="D27" i="5"/>
  <c r="E27" i="5"/>
  <c r="F27" i="5"/>
  <c r="G27" i="5"/>
  <c r="D29" i="5"/>
  <c r="E29" i="5"/>
  <c r="F29" i="5"/>
  <c r="G29" i="5"/>
  <c r="C30" i="5"/>
  <c r="D30" i="5"/>
  <c r="E30" i="5"/>
  <c r="F30" i="5"/>
  <c r="G30" i="5"/>
  <c r="C32" i="5"/>
  <c r="D32" i="5"/>
  <c r="E32" i="5"/>
  <c r="F32" i="5"/>
  <c r="G32" i="5"/>
  <c r="C33" i="5"/>
  <c r="D33" i="5"/>
  <c r="E33" i="5"/>
  <c r="F33" i="5"/>
  <c r="G33" i="5"/>
  <c r="C34" i="5"/>
  <c r="D34" i="5"/>
  <c r="E34" i="5"/>
  <c r="F34" i="5"/>
  <c r="G34" i="5"/>
  <c r="C35" i="5"/>
  <c r="D35" i="5"/>
  <c r="E35" i="5"/>
  <c r="F35" i="5"/>
  <c r="G35" i="5"/>
  <c r="C36" i="5"/>
  <c r="D36" i="5"/>
  <c r="E36" i="5"/>
  <c r="F36" i="5"/>
  <c r="G36" i="5"/>
  <c r="C37" i="5"/>
  <c r="D37" i="5"/>
  <c r="E37" i="5"/>
  <c r="F37" i="5"/>
  <c r="G37" i="5"/>
  <c r="C39" i="5"/>
  <c r="D39" i="5"/>
  <c r="E39" i="5"/>
  <c r="F39" i="5"/>
  <c r="G39" i="5"/>
  <c r="B2" i="2"/>
  <c r="C2" i="2"/>
  <c r="D2" i="2"/>
  <c r="E2" i="2"/>
  <c r="F2" i="2"/>
  <c r="A3" i="2"/>
  <c r="A4" i="2"/>
  <c r="A5" i="2"/>
  <c r="A6" i="2"/>
  <c r="A7" i="2"/>
  <c r="B11" i="2"/>
  <c r="C11" i="2"/>
  <c r="D11" i="2"/>
  <c r="E11" i="2"/>
  <c r="F11" i="2"/>
  <c r="A12" i="2"/>
  <c r="A13" i="2"/>
  <c r="A14" i="2"/>
  <c r="A15" i="2"/>
  <c r="A16" i="2"/>
  <c r="B17" i="2"/>
  <c r="C17" i="2"/>
  <c r="D17" i="2"/>
  <c r="E17" i="2"/>
  <c r="F17" i="2"/>
  <c r="H17" i="2"/>
  <c r="A25" i="2"/>
  <c r="A26" i="2"/>
  <c r="A27" i="2"/>
  <c r="A28" i="2"/>
  <c r="A29" i="2"/>
  <c r="A32" i="2"/>
  <c r="B32" i="2"/>
  <c r="C32" i="2"/>
  <c r="A33" i="2"/>
  <c r="B33" i="2"/>
  <c r="C33" i="2"/>
  <c r="A34" i="2"/>
  <c r="B34" i="2"/>
  <c r="C34" i="2"/>
  <c r="A35" i="2"/>
  <c r="B35" i="2"/>
  <c r="C35" i="2"/>
  <c r="A36" i="2"/>
  <c r="B36" i="2"/>
  <c r="C36" i="2"/>
  <c r="A37" i="2"/>
  <c r="B37" i="2"/>
  <c r="C37" i="2"/>
  <c r="A38" i="2"/>
  <c r="B38" i="2"/>
  <c r="C38" i="2"/>
  <c r="A39" i="2"/>
  <c r="B39" i="2"/>
  <c r="C39" i="2"/>
  <c r="A40" i="2"/>
  <c r="B40" i="2"/>
  <c r="C40" i="2"/>
</calcChain>
</file>

<file path=xl/sharedStrings.xml><?xml version="1.0" encoding="utf-8"?>
<sst xmlns="http://schemas.openxmlformats.org/spreadsheetml/2006/main" count="101" uniqueCount="90">
  <si>
    <t>Assignment of Judgmental Weights</t>
  </si>
  <si>
    <t>CB</t>
  </si>
  <si>
    <t>PR</t>
  </si>
  <si>
    <t>GL</t>
  </si>
  <si>
    <t>BP</t>
  </si>
  <si>
    <t>FS</t>
  </si>
  <si>
    <t>Customer background (CB)</t>
  </si>
  <si>
    <t>Payment record (PR)</t>
  </si>
  <si>
    <t>Geographical location (GL)</t>
  </si>
  <si>
    <t>Business potential (BP)</t>
  </si>
  <si>
    <t>Financial soundness (FS)</t>
  </si>
  <si>
    <t>Possible Scores</t>
  </si>
  <si>
    <t>Score</t>
  </si>
  <si>
    <t>Reciprocal</t>
  </si>
  <si>
    <t>Equal importance</t>
  </si>
  <si>
    <t xml:space="preserve">   An intermediate value</t>
  </si>
  <si>
    <t>Slightly favor one over the other</t>
  </si>
  <si>
    <t>Strong importance</t>
  </si>
  <si>
    <t>Very strong importance</t>
  </si>
  <si>
    <t>Absolute importance</t>
  </si>
  <si>
    <t>Calculation of Relative Importance of  Factors</t>
  </si>
  <si>
    <t>Totals</t>
  </si>
  <si>
    <t>Proportions</t>
  </si>
  <si>
    <t>Sums</t>
  </si>
  <si>
    <t>Averages</t>
  </si>
  <si>
    <t>Importance of Customer's Attributes</t>
  </si>
  <si>
    <t>Strength</t>
  </si>
  <si>
    <t>Credit Decision Model</t>
  </si>
  <si>
    <t xml:space="preserve">       Customer's</t>
  </si>
  <si>
    <t>Relative</t>
  </si>
  <si>
    <t>Assessed</t>
  </si>
  <si>
    <t>Final</t>
  </si>
  <si>
    <t>Priority</t>
  </si>
  <si>
    <t>Weight</t>
  </si>
  <si>
    <t>Credit Decision Inputs</t>
  </si>
  <si>
    <t xml:space="preserve">  Expected sales</t>
  </si>
  <si>
    <t xml:space="preserve">                        Relative weight for granting credit</t>
  </si>
  <si>
    <t xml:space="preserve">                        Relative weight for denying credit</t>
  </si>
  <si>
    <t>Model</t>
  </si>
  <si>
    <t>Weight for granting credit</t>
  </si>
  <si>
    <t>Weight for denying credit</t>
  </si>
  <si>
    <t>Expected net benefit</t>
  </si>
  <si>
    <t>Credit Line Range With Collateral</t>
  </si>
  <si>
    <t>Expected benefit is:</t>
  </si>
  <si>
    <t xml:space="preserve">     Sales</t>
  </si>
  <si>
    <t xml:space="preserve">     Profit with no default</t>
  </si>
  <si>
    <t xml:space="preserve">     Thus, expected profit is</t>
  </si>
  <si>
    <t>A</t>
  </si>
  <si>
    <t>Expected cost is:</t>
  </si>
  <si>
    <t xml:space="preserve">     Cost percentage</t>
  </si>
  <si>
    <t xml:space="preserve">     Cost of sales</t>
  </si>
  <si>
    <t xml:space="preserve">     However, default is expected</t>
  </si>
  <si>
    <t xml:space="preserve">     Thus, expected cost is</t>
  </si>
  <si>
    <t>B</t>
  </si>
  <si>
    <t>Expected gain or (loss) without collateral</t>
  </si>
  <si>
    <t>A - B</t>
  </si>
  <si>
    <t>C</t>
  </si>
  <si>
    <t>D</t>
  </si>
  <si>
    <t>C x D</t>
  </si>
  <si>
    <t xml:space="preserve">Total gain (loss) on line &amp; collateral is </t>
  </si>
  <si>
    <t>Thus, expected gain or (loss) on line &amp; collateral</t>
  </si>
  <si>
    <t>Overall expected profit or (loss)</t>
  </si>
  <si>
    <t>Overall gain or (loss) as % of sales</t>
  </si>
  <si>
    <t>Click to the next page to see how much credit should be extended.</t>
  </si>
  <si>
    <t>Copyright 1999. All rights reserved.</t>
  </si>
  <si>
    <t>Grant</t>
  </si>
  <si>
    <t>Credit</t>
  </si>
  <si>
    <t>Deny</t>
  </si>
  <si>
    <t xml:space="preserve">  Profit margin</t>
  </si>
  <si>
    <t>x (1 - profit margin)</t>
  </si>
  <si>
    <t>= Expected cost</t>
  </si>
  <si>
    <t>= Expected margin</t>
  </si>
  <si>
    <t>x Profit margin</t>
  </si>
  <si>
    <t>x Expected sales</t>
  </si>
  <si>
    <t xml:space="preserve">     Profit margin</t>
  </si>
  <si>
    <t>If default occurs and profit is based on the</t>
  </si>
  <si>
    <t>Investment = Collateral x (1 - profit margin)</t>
  </si>
  <si>
    <t xml:space="preserve">However, default is expected to occur </t>
  </si>
  <si>
    <t xml:space="preserve">   = Credit line x (1 - profit margin)</t>
  </si>
  <si>
    <t xml:space="preserve">Expected sales </t>
  </si>
  <si>
    <r>
      <t xml:space="preserve">   </t>
    </r>
    <r>
      <rPr>
        <b/>
        <i/>
        <sz val="7"/>
        <color indexed="12"/>
        <rFont val="Arial"/>
        <family val="2"/>
      </rPr>
      <t>investment</t>
    </r>
    <r>
      <rPr>
        <b/>
        <sz val="7"/>
        <color indexed="12"/>
        <rFont val="Arial"/>
        <family val="2"/>
      </rPr>
      <t xml:space="preserve"> in the collateral, profit margin is</t>
    </r>
  </si>
  <si>
    <r>
      <t xml:space="preserve">Expected benefit (see </t>
    </r>
    <r>
      <rPr>
        <b/>
        <sz val="7"/>
        <color indexed="10"/>
        <rFont val="Arial"/>
        <family val="2"/>
      </rPr>
      <t>A</t>
    </r>
    <r>
      <rPr>
        <b/>
        <sz val="7"/>
        <rFont val="Arial"/>
        <family val="2"/>
      </rPr>
      <t xml:space="preserve"> above)</t>
    </r>
  </si>
  <si>
    <t>And the appropriate credit line is</t>
  </si>
  <si>
    <t>The optimal amount of collateral is</t>
  </si>
  <si>
    <t>Collateral value exceeds collateral investment by</t>
  </si>
  <si>
    <r>
      <t xml:space="preserve">     However, </t>
    </r>
    <r>
      <rPr>
        <b/>
        <i/>
        <sz val="7"/>
        <rFont val="Arial"/>
        <family val="2"/>
      </rPr>
      <t xml:space="preserve">no </t>
    </r>
    <r>
      <rPr>
        <b/>
        <sz val="7"/>
        <rFont val="Arial"/>
        <family val="2"/>
      </rPr>
      <t>default is expected</t>
    </r>
  </si>
  <si>
    <r>
      <t xml:space="preserve">                                             </t>
    </r>
    <r>
      <rPr>
        <b/>
        <i/>
        <u/>
        <sz val="8"/>
        <color indexed="10"/>
        <rFont val="Arial"/>
        <family val="2"/>
      </rPr>
      <t>Let's look at expected profit for different scenarios with collateral:</t>
    </r>
  </si>
  <si>
    <t xml:space="preserve">  % Profit Margin from Selling the Collateral as Stated in Sales $</t>
  </si>
  <si>
    <t>Lost investment on credit line if default occurs</t>
  </si>
  <si>
    <t>Version: 1 April 99</t>
  </si>
</sst>
</file>

<file path=xl/styles.xml><?xml version="1.0" encoding="utf-8"?>
<styleSheet xmlns="http://schemas.openxmlformats.org/spreadsheetml/2006/main" xmlns:mc="http://schemas.openxmlformats.org/markup-compatibility/2006" xmlns:x14ac="http://schemas.microsoft.com/office/spreadsheetml/2009/9/ac" mc:Ignorable="x14ac">
  <numFmts count="72">
    <numFmt numFmtId="41" formatCode="_(* #,##0_);_(* \(#,##0\);_(* &quot;-&quot;_);_(@_)"/>
    <numFmt numFmtId="43" formatCode="_(* #,##0.00_);_(* \(#,##0.00\);_(* &quot;-&quot;??_);_(@_)"/>
    <numFmt numFmtId="164" formatCode="&quot;$&quot;#,##0_);\(&quot;$&quot;#,##0\)"/>
    <numFmt numFmtId="165" formatCode="&quot;$&quot;#,##0_);[Red]\(&quot;$&quot;#,##0\)"/>
    <numFmt numFmtId="167" formatCode="&quot;$&quot;#,##0.00_);[Red]\(&quot;$&quot;#,##0.00\)"/>
    <numFmt numFmtId="168" formatCode="_(&quot;$&quot;* #,##0_);_(&quot;$&quot;* \(#,##0\);_(&quot;$&quot;* &quot;-&quot;_);_(@_)"/>
    <numFmt numFmtId="169" formatCode="_(&quot;$&quot;* #,##0.00_);_(&quot;$&quot;* \(#,##0.00\);_(&quot;$&quot;* &quot;-&quot;??_);_(@_)"/>
    <numFmt numFmtId="170" formatCode="#,##0.000"/>
    <numFmt numFmtId="171" formatCode="0.000"/>
    <numFmt numFmtId="173" formatCode="0.0000"/>
    <numFmt numFmtId="174" formatCode="#,##0.0000"/>
    <numFmt numFmtId="201" formatCode="m\-d\-yy"/>
    <numFmt numFmtId="204" formatCode="000"/>
    <numFmt numFmtId="220" formatCode="&quot;£&quot;#,##0;[Red]\-&quot;£&quot;#,##0"/>
    <numFmt numFmtId="222" formatCode="&quot;£&quot;#,##0.00;[Red]\-&quot;£&quot;#,##0.00"/>
    <numFmt numFmtId="223" formatCode="_-&quot;£&quot;* #,##0_-;\-&quot;£&quot;* #,##0_-;_-&quot;£&quot;* &quot;-&quot;_-;_-@_-"/>
    <numFmt numFmtId="224" formatCode="_-&quot;£&quot;* #,##0.00_-;\-&quot;£&quot;* #,##0.00_-;_-&quot;£&quot;* &quot;-&quot;??_-;_-@_-"/>
    <numFmt numFmtId="230" formatCode="General_)"/>
    <numFmt numFmtId="234" formatCode="_(* #,##0_);_(* \(#,##0\);_(* &quot;-&quot;??_);_(@_)"/>
    <numFmt numFmtId="235" formatCode="0.00_)"/>
    <numFmt numFmtId="236" formatCode="#,##0.000_);\(#,##0.000\)"/>
    <numFmt numFmtId="238" formatCode="0_)"/>
    <numFmt numFmtId="242" formatCode="_(* #,##0.0000_);_(* \(#,##0.0000\);_(* &quot;-&quot;??_);_(@_)"/>
    <numFmt numFmtId="244" formatCode="0.0000%"/>
    <numFmt numFmtId="257" formatCode="_(&quot;$&quot;* #,##0_);_(&quot;$&quot;* \(#,##0\);_(&quot;$&quot;* &quot;-&quot;??_);_(@_)"/>
    <numFmt numFmtId="258" formatCode="#,##0.000_);[Red]\(#,##0.000\)"/>
    <numFmt numFmtId="262" formatCode="#,##0.0_);\(#,##0.0\)"/>
    <numFmt numFmtId="269" formatCode="#,##0&quot;£&quot;_);\(#,##0&quot;£&quot;\)"/>
    <numFmt numFmtId="270" formatCode="#,##0&quot;£&quot;_);[Red]\(#,##0&quot;£&quot;\)"/>
    <numFmt numFmtId="271" formatCode="#,##0.00&quot;£&quot;_);\(#,##0.00&quot;£&quot;\)"/>
    <numFmt numFmtId="274" formatCode="_ * #,##0_)_£_ ;_ * \(#,##0\)_£_ ;_ * &quot;-&quot;_)_£_ ;_ @_ "/>
    <numFmt numFmtId="281" formatCode="_-* #,##0\ &quot;F&quot;_-;\-* #,##0\ &quot;F&quot;_-;_-* &quot;-&quot;\ &quot;F&quot;_-;_-@_-"/>
    <numFmt numFmtId="282" formatCode="_-* #,##0\ _F_-;\-* #,##0\ _F_-;_-* &quot;-&quot;\ _F_-;_-@_-"/>
    <numFmt numFmtId="283" formatCode="_-* #,##0.00\ &quot;F&quot;_-;\-* #,##0.00\ &quot;F&quot;_-;_-* &quot;-&quot;??\ &quot;F&quot;_-;_-@_-"/>
    <numFmt numFmtId="284" formatCode="_-* #,##0.00\ _F_-;\-* #,##0.00\ _F_-;_-* &quot;-&quot;??\ _F_-;_-@_-"/>
    <numFmt numFmtId="286" formatCode="d/m/yy\ h:mm"/>
    <numFmt numFmtId="293" formatCode="#,##0.00&quot; $&quot;;\-#,##0.00&quot; $&quot;"/>
    <numFmt numFmtId="294" formatCode="#,##0.00&quot; $&quot;;[Red]\-#,##0.00&quot; $&quot;"/>
    <numFmt numFmtId="298" formatCode="mmm\.yy"/>
    <numFmt numFmtId="299" formatCode="d\.m\.yy\ h:mm"/>
    <numFmt numFmtId="300" formatCode="0&quot;  &quot;"/>
    <numFmt numFmtId="301" formatCode="0.00&quot;  &quot;"/>
    <numFmt numFmtId="302" formatCode="0.0&quot;  &quot;"/>
    <numFmt numFmtId="305" formatCode="0.00000&quot;  &quot;"/>
    <numFmt numFmtId="306" formatCode="_-* #,##0.0_-;\-* #,##0.0_-;_-* &quot;-&quot;??_-;_-@_-"/>
    <numFmt numFmtId="321" formatCode="_(* #,##0.0_);_(* \(#,##0.0\);_(* &quot;0.0&quot;_);_(@_)"/>
    <numFmt numFmtId="323" formatCode="_(&quot;$&quot;* #,##0.0_);_(&quot;$&quot;* \(#,##0.0\);_(&quot;$&quot;* &quot;0.0&quot;_);_(@_)"/>
    <numFmt numFmtId="324" formatCode="_(* #,##0_);_(* \(#,##0\);_(* &quot;0.0&quot;_);_(@_)"/>
    <numFmt numFmtId="325" formatCode="_(&quot;$&quot;* #,##0.000_);_(&quot;$&quot;* \(#,##0.000\);_(&quot;$&quot;* &quot;-&quot;??_);_(@_)"/>
    <numFmt numFmtId="326" formatCode=".0"/>
    <numFmt numFmtId="327" formatCode=".00"/>
    <numFmt numFmtId="328" formatCode="0000\ \-\ 0000"/>
    <numFmt numFmtId="332" formatCode="m/d/yyyy"/>
    <numFmt numFmtId="336" formatCode="_-* #,##0.000_-;\-* #,##0.000_-;_-* &quot;-&quot;??_-;_-@_-"/>
    <numFmt numFmtId="343" formatCode="ddmmyy"/>
    <numFmt numFmtId="344" formatCode="yyyyddmm"/>
    <numFmt numFmtId="345" formatCode="yyddmm"/>
    <numFmt numFmtId="346" formatCode="yyyymmmdd"/>
    <numFmt numFmtId="347" formatCode="mmmddyyyy"/>
    <numFmt numFmtId="349" formatCode="yymmmdd"/>
    <numFmt numFmtId="351" formatCode="ddmmmyy"/>
    <numFmt numFmtId="352" formatCode="yyyyddmmm"/>
    <numFmt numFmtId="355" formatCode="mmmmddyyyy"/>
    <numFmt numFmtId="356" formatCode="ddmmmmyyyy"/>
    <numFmt numFmtId="357" formatCode="yymmmmdd"/>
    <numFmt numFmtId="358" formatCode="mmmmddyy"/>
    <numFmt numFmtId="360" formatCode="yyyyddmmmm"/>
    <numFmt numFmtId="361" formatCode="yyddmmmm"/>
    <numFmt numFmtId="362" formatCode="&quot;$&quot;#,##0\ ;[Red]\(&quot;$&quot;#,##0\)"/>
    <numFmt numFmtId="364" formatCode="[Blue]General"/>
    <numFmt numFmtId="365" formatCode="&quot;$&quot;_##,##0_);[Red]\(&quot;$&quot;_#\,##0\)"/>
    <numFmt numFmtId="366" formatCode="&quot;$&quot;____#########0_);[Red]\(&quot;$&quot;____#######0\)"/>
  </numFmts>
  <fonts count="99" x14ac:knownFonts="1">
    <font>
      <sz val="9"/>
      <name val="Arial"/>
    </font>
    <font>
      <b/>
      <sz val="9"/>
      <name val="Arial"/>
    </font>
    <font>
      <sz val="9"/>
      <name val="Arial"/>
    </font>
    <font>
      <sz val="8"/>
      <name val="Arial"/>
      <family val="2"/>
    </font>
    <font>
      <sz val="9"/>
      <name val="Arial"/>
      <family val="2"/>
    </font>
    <font>
      <b/>
      <sz val="9"/>
      <color indexed="12"/>
      <name val="Arial"/>
      <family val="2"/>
    </font>
    <font>
      <b/>
      <sz val="8"/>
      <color indexed="12"/>
      <name val="Arial"/>
      <family val="2"/>
    </font>
    <font>
      <b/>
      <sz val="8"/>
      <name val="Arial"/>
      <family val="2"/>
    </font>
    <font>
      <b/>
      <u/>
      <sz val="8"/>
      <color indexed="12"/>
      <name val="Arial"/>
      <family val="2"/>
    </font>
    <font>
      <b/>
      <sz val="8"/>
      <name val="Arial"/>
    </font>
    <font>
      <b/>
      <sz val="8"/>
      <color indexed="10"/>
      <name val="Arial"/>
      <family val="2"/>
    </font>
    <font>
      <b/>
      <sz val="8"/>
      <color indexed="8"/>
      <name val="Arial"/>
      <family val="2"/>
    </font>
    <font>
      <sz val="8"/>
      <name val="Arial"/>
    </font>
    <font>
      <b/>
      <u/>
      <sz val="8"/>
      <name val="Arial"/>
      <family val="2"/>
    </font>
    <font>
      <b/>
      <sz val="8"/>
      <color indexed="9"/>
      <name val="Arial"/>
      <family val="2"/>
    </font>
    <font>
      <i/>
      <sz val="8"/>
      <name val="Arial"/>
      <family val="2"/>
    </font>
    <font>
      <i/>
      <sz val="8"/>
      <color indexed="8"/>
      <name val="Arial"/>
      <family val="2"/>
    </font>
    <font>
      <b/>
      <sz val="8"/>
      <color indexed="23"/>
      <name val="Arial"/>
      <family val="2"/>
    </font>
    <font>
      <sz val="8"/>
      <color indexed="23"/>
      <name val="Arial"/>
      <family val="2"/>
    </font>
    <font>
      <b/>
      <sz val="7"/>
      <color indexed="12"/>
      <name val="Arial"/>
      <family val="2"/>
    </font>
    <font>
      <b/>
      <sz val="7"/>
      <color indexed="9"/>
      <name val="Arial"/>
      <family val="2"/>
    </font>
    <font>
      <b/>
      <sz val="7"/>
      <color indexed="8"/>
      <name val="Arial"/>
      <family val="2"/>
    </font>
    <font>
      <sz val="7"/>
      <color indexed="9"/>
      <name val="Arial"/>
      <family val="2"/>
    </font>
    <font>
      <b/>
      <sz val="7"/>
      <color indexed="18"/>
      <name val="Arial"/>
      <family val="2"/>
    </font>
    <font>
      <sz val="8"/>
      <color indexed="9"/>
      <name val="Arial"/>
      <family val="2"/>
    </font>
    <font>
      <b/>
      <sz val="8"/>
      <color indexed="18"/>
      <name val="Arial"/>
      <family val="2"/>
    </font>
    <font>
      <b/>
      <sz val="8"/>
      <color indexed="8"/>
      <name val="Arial"/>
    </font>
    <font>
      <b/>
      <i/>
      <sz val="8"/>
      <color indexed="10"/>
      <name val="Arial"/>
      <family val="2"/>
    </font>
    <font>
      <b/>
      <i/>
      <sz val="9"/>
      <color indexed="10"/>
      <name val="Arial"/>
      <family val="2"/>
    </font>
    <font>
      <b/>
      <sz val="7"/>
      <name val="Arial"/>
      <family val="2"/>
    </font>
    <font>
      <b/>
      <i/>
      <sz val="8"/>
      <color indexed="9"/>
      <name val="Arial"/>
      <family val="2"/>
    </font>
    <font>
      <sz val="7"/>
      <name val="Arial"/>
      <family val="2"/>
    </font>
    <font>
      <b/>
      <sz val="9"/>
      <color indexed="9"/>
      <name val="Arial"/>
      <family val="2"/>
    </font>
    <font>
      <sz val="10"/>
      <name val="Arial"/>
    </font>
    <font>
      <sz val="10"/>
      <name val="Helvetica"/>
      <family val="2"/>
    </font>
    <font>
      <sz val="10"/>
      <name val="Arial"/>
      <family val="2"/>
    </font>
    <font>
      <sz val="12"/>
      <name val="???"/>
      <family val="1"/>
    </font>
    <font>
      <sz val="12"/>
      <name val="???"/>
      <family val="3"/>
    </font>
    <font>
      <sz val="10"/>
      <name val="???"/>
      <family val="3"/>
    </font>
    <font>
      <sz val="11"/>
      <name val="??"/>
      <family val="3"/>
    </font>
    <font>
      <sz val="10"/>
      <name val="MS Sans Serif"/>
      <family val="2"/>
    </font>
    <font>
      <sz val="11"/>
      <name val="???"/>
      <family val="1"/>
    </font>
    <font>
      <sz val="11"/>
      <name val="???"/>
      <family val="3"/>
    </font>
    <font>
      <b/>
      <sz val="10"/>
      <name val="Arial"/>
    </font>
    <font>
      <sz val="20"/>
      <name val="Letter Gothic (W1)"/>
    </font>
    <font>
      <sz val="10"/>
      <name val="MS Sans Serif"/>
    </font>
    <font>
      <sz val="10"/>
      <name val="Geneva"/>
      <family val="2"/>
    </font>
    <font>
      <sz val="10"/>
      <name val="Geneva"/>
    </font>
    <font>
      <sz val="10"/>
      <name val="Times New Roman"/>
    </font>
    <font>
      <sz val="10"/>
      <name val="Helvetica"/>
    </font>
    <font>
      <b/>
      <u/>
      <sz val="11"/>
      <color indexed="37"/>
      <name val="Arial"/>
      <family val="2"/>
    </font>
    <font>
      <sz val="10"/>
      <color indexed="12"/>
      <name val="Arial"/>
      <family val="2"/>
    </font>
    <font>
      <sz val="7"/>
      <name val="Small Fonts"/>
    </font>
    <font>
      <b/>
      <i/>
      <sz val="16"/>
      <name val="Helvetica"/>
    </font>
    <font>
      <sz val="10"/>
      <name val="Courier"/>
    </font>
    <font>
      <sz val="12"/>
      <name val="Arial"/>
      <family val="2"/>
    </font>
    <font>
      <sz val="12"/>
      <name val="Helvetica"/>
      <family val="2"/>
    </font>
    <font>
      <sz val="12"/>
      <name val="Courier"/>
      <family val="3"/>
    </font>
    <font>
      <sz val="8"/>
      <name val="Courier"/>
      <family val="3"/>
    </font>
    <font>
      <sz val="10"/>
      <name val="Book Antiqua"/>
      <family val="1"/>
    </font>
    <font>
      <sz val="12"/>
      <name val="Times New Roman"/>
    </font>
    <font>
      <sz val="10"/>
      <name val="Times New Roman"/>
      <family val="1"/>
    </font>
    <font>
      <sz val="8"/>
      <name val="Arial"/>
    </font>
    <font>
      <sz val="12"/>
      <name val="Helvetica"/>
    </font>
    <font>
      <sz val="12"/>
      <name val="Times New Roman"/>
      <family val="1"/>
    </font>
    <font>
      <sz val="10"/>
      <name val="Courier"/>
      <family val="3"/>
    </font>
    <font>
      <sz val="10"/>
      <color indexed="8"/>
      <name val="MS Sans Serif"/>
    </font>
    <font>
      <sz val="10"/>
      <name val="Univers (W1)"/>
    </font>
    <font>
      <sz val="12"/>
      <name val="Arial MT"/>
    </font>
    <font>
      <sz val="10"/>
      <name val="Univers (W1)"/>
      <family val="2"/>
    </font>
    <font>
      <b/>
      <sz val="14"/>
      <name val="Times New Roman"/>
      <family val="1"/>
    </font>
    <font>
      <b/>
      <sz val="14"/>
      <name val="Times New Roman"/>
    </font>
    <font>
      <sz val="14"/>
      <name val="AngsanaUPC"/>
      <family val="1"/>
    </font>
    <font>
      <sz val="10"/>
      <name val="Times"/>
    </font>
    <font>
      <sz val="9"/>
      <name val="Arial Narrow"/>
      <family val="2"/>
    </font>
    <font>
      <sz val="7"/>
      <name val="Arial"/>
    </font>
    <font>
      <sz val="12"/>
      <name val="EucrosiaUPC"/>
      <family val="1"/>
    </font>
    <font>
      <sz val="14"/>
      <name val="CordiaUPC"/>
      <family val="1"/>
    </font>
    <font>
      <sz val="10"/>
      <name val="Advisor SSi"/>
      <family val="1"/>
    </font>
    <font>
      <sz val="14"/>
      <name val="FreesiaUPC"/>
      <family val="1"/>
    </font>
    <font>
      <sz val="12"/>
      <name val="Arial"/>
    </font>
    <font>
      <sz val="10"/>
      <name val="Courier New"/>
    </font>
    <font>
      <sz val="12"/>
      <name val="PathWay Access 3.0"/>
      <family val="3"/>
    </font>
    <font>
      <sz val="8.5"/>
      <name val="MS Sans Serif"/>
      <family val="2"/>
    </font>
    <font>
      <sz val="10"/>
      <name val="Arial Narrow"/>
      <family val="2"/>
    </font>
    <font>
      <sz val="11"/>
      <name val="Book Antiqua"/>
      <family val="1"/>
    </font>
    <font>
      <sz val="8"/>
      <name val="Times"/>
    </font>
    <font>
      <sz val="10"/>
      <name val="Times"/>
    </font>
    <font>
      <sz val="10"/>
      <name val="TimesNewRomanPS"/>
      <family val="1"/>
    </font>
    <font>
      <sz val="8"/>
      <name val="Times New Roman"/>
    </font>
    <font>
      <sz val="8"/>
      <name val="Times New Roman"/>
      <family val="1"/>
    </font>
    <font>
      <sz val="8"/>
      <color indexed="12"/>
      <name val="Arial"/>
      <family val="2"/>
    </font>
    <font>
      <sz val="10"/>
      <name val="Comic Sans MS"/>
      <family val="4"/>
    </font>
    <font>
      <b/>
      <i/>
      <sz val="7"/>
      <color indexed="12"/>
      <name val="Arial"/>
      <family val="2"/>
    </font>
    <font>
      <b/>
      <i/>
      <sz val="7"/>
      <name val="Arial"/>
      <family val="2"/>
    </font>
    <font>
      <b/>
      <sz val="8"/>
      <color indexed="58"/>
      <name val="Arial"/>
      <family val="2"/>
    </font>
    <font>
      <b/>
      <sz val="7"/>
      <color indexed="10"/>
      <name val="Arial"/>
      <family val="2"/>
    </font>
    <font>
      <b/>
      <u/>
      <sz val="7"/>
      <color indexed="12"/>
      <name val="Arial"/>
      <family val="2"/>
    </font>
    <font>
      <b/>
      <i/>
      <u/>
      <sz val="8"/>
      <color indexed="10"/>
      <name val="Arial"/>
      <family val="2"/>
    </font>
  </fonts>
  <fills count="15">
    <fill>
      <patternFill patternType="none"/>
    </fill>
    <fill>
      <patternFill patternType="gray125"/>
    </fill>
    <fill>
      <patternFill patternType="solid">
        <fgColor indexed="44"/>
        <bgColor indexed="64"/>
      </patternFill>
    </fill>
    <fill>
      <patternFill patternType="solid">
        <fgColor indexed="15"/>
        <bgColor indexed="64"/>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59"/>
        <bgColor indexed="64"/>
      </patternFill>
    </fill>
    <fill>
      <patternFill patternType="solid">
        <fgColor indexed="8"/>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s>
  <borders count="32">
    <border>
      <left/>
      <right/>
      <top/>
      <bottom/>
      <diagonal/>
    </border>
    <border>
      <left style="double">
        <color auto="1"/>
      </left>
      <right/>
      <top/>
      <bottom style="hair">
        <color auto="1"/>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top style="thin">
        <color auto="1"/>
      </top>
      <bottom style="thin">
        <color auto="1"/>
      </bottom>
      <diagonal/>
    </border>
  </borders>
  <cellStyleXfs count="19">
    <xf numFmtId="0" fontId="0" fillId="0" borderId="0"/>
    <xf numFmtId="204" fontId="33" fillId="0" borderId="0" applyFont="0" applyFill="0" applyBorder="0" applyAlignment="0" applyProtection="0"/>
    <xf numFmtId="201" fontId="43" fillId="2" borderId="1">
      <alignment horizontal="center" vertical="center"/>
    </xf>
    <xf numFmtId="169" fontId="2" fillId="0" borderId="0" applyFont="0" applyFill="0" applyBorder="0" applyAlignment="0" applyProtection="0"/>
    <xf numFmtId="165" fontId="39" fillId="0" borderId="0">
      <protection locked="0"/>
    </xf>
    <xf numFmtId="306" fontId="33" fillId="0" borderId="0">
      <protection locked="0"/>
    </xf>
    <xf numFmtId="38" fontId="3" fillId="4" borderId="0" applyNumberFormat="0" applyBorder="0" applyAlignment="0" applyProtection="0"/>
    <xf numFmtId="0" fontId="50" fillId="0" borderId="0" applyNumberFormat="0" applyFill="0" applyBorder="0" applyAlignment="0" applyProtection="0"/>
    <xf numFmtId="293" fontId="33" fillId="0" borderId="0">
      <protection locked="0"/>
    </xf>
    <xf numFmtId="293" fontId="33" fillId="0" borderId="0">
      <protection locked="0"/>
    </xf>
    <xf numFmtId="0" fontId="51" fillId="0" borderId="2" applyNumberFormat="0" applyFill="0" applyAlignment="0" applyProtection="0"/>
    <xf numFmtId="10" fontId="3" fillId="5" borderId="3" applyNumberFormat="0" applyBorder="0" applyAlignment="0" applyProtection="0"/>
    <xf numFmtId="37" fontId="52" fillId="0" borderId="0"/>
    <xf numFmtId="235" fontId="53" fillId="0" borderId="0"/>
    <xf numFmtId="0" fontId="33" fillId="0" borderId="0"/>
    <xf numFmtId="10" fontId="33" fillId="0" borderId="0" applyFont="0" applyFill="0" applyBorder="0" applyAlignment="0" applyProtection="0"/>
    <xf numFmtId="37" fontId="3" fillId="7" borderId="0" applyNumberFormat="0" applyBorder="0" applyAlignment="0" applyProtection="0"/>
    <xf numFmtId="37" fontId="12" fillId="0" borderId="0"/>
    <xf numFmtId="3" fontId="91" fillId="0" borderId="2" applyProtection="0"/>
  </cellStyleXfs>
  <cellXfs count="251">
    <xf numFmtId="0" fontId="0" fillId="0" borderId="0" xfId="0"/>
    <xf numFmtId="0" fontId="1" fillId="0" borderId="0" xfId="0" applyFont="1"/>
    <xf numFmtId="0" fontId="0" fillId="8" borderId="0" xfId="0" applyFill="1"/>
    <xf numFmtId="0" fontId="3" fillId="0" borderId="0" xfId="0" applyFont="1"/>
    <xf numFmtId="0" fontId="14" fillId="8" borderId="0" xfId="0" applyFont="1" applyFill="1"/>
    <xf numFmtId="164" fontId="7" fillId="0" borderId="0" xfId="0" applyNumberFormat="1" applyFont="1"/>
    <xf numFmtId="164" fontId="7" fillId="0" borderId="0" xfId="0" applyNumberFormat="1" applyFont="1" applyFill="1" applyBorder="1"/>
    <xf numFmtId="168" fontId="23" fillId="0" borderId="0" xfId="0" applyNumberFormat="1" applyFont="1" applyFill="1" applyBorder="1"/>
    <xf numFmtId="0" fontId="8" fillId="0" borderId="0" xfId="0" applyFont="1" applyFill="1" applyBorder="1" applyAlignment="1">
      <alignment horizontal="center"/>
    </xf>
    <xf numFmtId="0" fontId="7" fillId="0" borderId="0" xfId="0" applyFont="1" applyFill="1" applyBorder="1"/>
    <xf numFmtId="165" fontId="6" fillId="0" borderId="0" xfId="0" applyNumberFormat="1" applyFont="1" applyFill="1" applyBorder="1"/>
    <xf numFmtId="10" fontId="7" fillId="0" borderId="0" xfId="0" applyNumberFormat="1" applyFont="1" applyFill="1" applyBorder="1"/>
    <xf numFmtId="165" fontId="7" fillId="0" borderId="0" xfId="0" applyNumberFormat="1" applyFont="1" applyFill="1" applyBorder="1"/>
    <xf numFmtId="170" fontId="7" fillId="0" borderId="0" xfId="0" applyNumberFormat="1" applyFont="1" applyFill="1" applyBorder="1"/>
    <xf numFmtId="0" fontId="25" fillId="0" borderId="0" xfId="0" applyFont="1" applyFill="1" applyBorder="1"/>
    <xf numFmtId="168" fontId="25" fillId="0" borderId="0" xfId="0" applyNumberFormat="1" applyFont="1" applyFill="1" applyBorder="1"/>
    <xf numFmtId="0" fontId="1" fillId="0" borderId="0" xfId="0" applyFont="1" applyFill="1" applyAlignment="1">
      <alignment horizontal="center"/>
    </xf>
    <xf numFmtId="173" fontId="7" fillId="0" borderId="5" xfId="0" applyNumberFormat="1" applyFont="1" applyFill="1" applyBorder="1" applyAlignment="1" applyProtection="1">
      <alignment horizontal="center"/>
      <protection hidden="1"/>
    </xf>
    <xf numFmtId="173" fontId="7" fillId="0" borderId="6" xfId="0" applyNumberFormat="1" applyFont="1" applyBorder="1" applyAlignment="1" applyProtection="1">
      <alignment horizontal="center"/>
      <protection hidden="1"/>
    </xf>
    <xf numFmtId="173" fontId="7" fillId="0" borderId="7" xfId="0" applyNumberFormat="1" applyFont="1" applyBorder="1" applyAlignment="1" applyProtection="1">
      <alignment horizontal="center"/>
      <protection hidden="1"/>
    </xf>
    <xf numFmtId="173" fontId="7" fillId="0" borderId="0" xfId="0" applyNumberFormat="1" applyFont="1" applyFill="1" applyBorder="1" applyAlignment="1" applyProtection="1">
      <alignment horizontal="center"/>
      <protection hidden="1"/>
    </xf>
    <xf numFmtId="173" fontId="7" fillId="0" borderId="0" xfId="0" applyNumberFormat="1" applyFont="1" applyBorder="1" applyAlignment="1" applyProtection="1">
      <alignment horizontal="center"/>
      <protection hidden="1"/>
    </xf>
    <xf numFmtId="173" fontId="7" fillId="0" borderId="8" xfId="0" applyNumberFormat="1" applyFont="1" applyBorder="1" applyAlignment="1" applyProtection="1">
      <alignment horizontal="center"/>
      <protection hidden="1"/>
    </xf>
    <xf numFmtId="173" fontId="7" fillId="0" borderId="9" xfId="0" applyNumberFormat="1" applyFont="1" applyBorder="1" applyAlignment="1" applyProtection="1">
      <alignment horizontal="center"/>
      <protection hidden="1"/>
    </xf>
    <xf numFmtId="0" fontId="7" fillId="0" borderId="0" xfId="0" applyFont="1" applyAlignment="1" applyProtection="1">
      <alignment horizontal="center"/>
      <protection hidden="1"/>
    </xf>
    <xf numFmtId="173" fontId="7" fillId="0" borderId="0" xfId="0" applyNumberFormat="1" applyFont="1" applyAlignment="1" applyProtection="1">
      <alignment horizontal="center"/>
      <protection hidden="1"/>
    </xf>
    <xf numFmtId="173" fontId="7" fillId="0" borderId="0" xfId="0" quotePrefix="1" applyNumberFormat="1" applyFont="1" applyAlignment="1" applyProtection="1">
      <alignment horizontal="center"/>
      <protection hidden="1"/>
    </xf>
    <xf numFmtId="0" fontId="0" fillId="0" borderId="0" xfId="0" applyProtection="1">
      <protection hidden="1"/>
    </xf>
    <xf numFmtId="0" fontId="5" fillId="0" borderId="0" xfId="0" applyFont="1" applyAlignment="1" applyProtection="1">
      <alignment horizontal="center"/>
      <protection hidden="1"/>
    </xf>
    <xf numFmtId="0" fontId="6" fillId="0" borderId="0" xfId="0" applyFont="1" applyProtection="1">
      <protection hidden="1"/>
    </xf>
    <xf numFmtId="0" fontId="1" fillId="0" borderId="0" xfId="0" applyFont="1" applyProtection="1">
      <protection hidden="1"/>
    </xf>
    <xf numFmtId="0" fontId="8" fillId="0" borderId="0" xfId="0" applyFont="1" applyAlignment="1" applyProtection="1">
      <alignment horizontal="center"/>
      <protection hidden="1"/>
    </xf>
    <xf numFmtId="0" fontId="7" fillId="0" borderId="0" xfId="0" applyFont="1" applyProtection="1">
      <protection hidden="1"/>
    </xf>
    <xf numFmtId="0" fontId="15" fillId="0" borderId="0" xfId="0" applyFont="1" applyProtection="1">
      <protection hidden="1"/>
    </xf>
    <xf numFmtId="0" fontId="14" fillId="8" borderId="0" xfId="0" applyFont="1" applyFill="1" applyProtection="1">
      <protection hidden="1"/>
    </xf>
    <xf numFmtId="0" fontId="0" fillId="8" borderId="0" xfId="0" applyFill="1" applyProtection="1">
      <protection hidden="1"/>
    </xf>
    <xf numFmtId="173" fontId="7" fillId="0" borderId="5" xfId="0" applyNumberFormat="1" applyFont="1" applyFill="1" applyBorder="1" applyProtection="1">
      <protection hidden="1"/>
    </xf>
    <xf numFmtId="173" fontId="7" fillId="0" borderId="6" xfId="0" applyNumberFormat="1" applyFont="1" applyBorder="1" applyProtection="1">
      <protection hidden="1"/>
    </xf>
    <xf numFmtId="173" fontId="7" fillId="0" borderId="7" xfId="0" applyNumberFormat="1" applyFont="1" applyBorder="1" applyProtection="1">
      <protection hidden="1"/>
    </xf>
    <xf numFmtId="0" fontId="3" fillId="0" borderId="0" xfId="0" applyFont="1" applyProtection="1">
      <protection hidden="1"/>
    </xf>
    <xf numFmtId="173" fontId="7" fillId="9" borderId="10" xfId="0" applyNumberFormat="1" applyFont="1" applyFill="1" applyBorder="1" applyProtection="1">
      <protection hidden="1"/>
    </xf>
    <xf numFmtId="173" fontId="7" fillId="0" borderId="0" xfId="0" applyNumberFormat="1" applyFont="1" applyFill="1" applyBorder="1" applyProtection="1">
      <protection hidden="1"/>
    </xf>
    <xf numFmtId="173" fontId="7" fillId="0" borderId="0" xfId="0" applyNumberFormat="1" applyFont="1" applyBorder="1" applyProtection="1">
      <protection hidden="1"/>
    </xf>
    <xf numFmtId="173" fontId="7" fillId="0" borderId="8" xfId="0" applyNumberFormat="1" applyFont="1" applyBorder="1" applyProtection="1">
      <protection hidden="1"/>
    </xf>
    <xf numFmtId="173" fontId="7" fillId="9" borderId="0" xfId="0" applyNumberFormat="1" applyFont="1" applyFill="1" applyBorder="1" applyProtection="1">
      <protection hidden="1"/>
    </xf>
    <xf numFmtId="173" fontId="7" fillId="9" borderId="11" xfId="0" applyNumberFormat="1" applyFont="1" applyFill="1" applyBorder="1" applyProtection="1">
      <protection hidden="1"/>
    </xf>
    <xf numFmtId="173" fontId="7" fillId="9" borderId="12" xfId="0" applyNumberFormat="1" applyFont="1" applyFill="1" applyBorder="1" applyProtection="1">
      <protection hidden="1"/>
    </xf>
    <xf numFmtId="173" fontId="7" fillId="0" borderId="9" xfId="0" applyNumberFormat="1" applyFont="1" applyBorder="1" applyProtection="1">
      <protection hidden="1"/>
    </xf>
    <xf numFmtId="0" fontId="6" fillId="0" borderId="0" xfId="0" applyFont="1" applyAlignment="1" applyProtection="1">
      <alignment horizontal="right"/>
      <protection hidden="1"/>
    </xf>
    <xf numFmtId="173" fontId="7" fillId="0" borderId="0" xfId="0" applyNumberFormat="1" applyFont="1" applyProtection="1">
      <protection hidden="1"/>
    </xf>
    <xf numFmtId="0" fontId="6" fillId="0" borderId="0" xfId="0" applyFont="1" applyAlignment="1" applyProtection="1">
      <alignment horizontal="center"/>
      <protection hidden="1"/>
    </xf>
    <xf numFmtId="0" fontId="8" fillId="5" borderId="3" xfId="0" applyFont="1" applyFill="1" applyBorder="1" applyAlignment="1" applyProtection="1">
      <alignment horizontal="center"/>
      <protection hidden="1"/>
    </xf>
    <xf numFmtId="173" fontId="7" fillId="0" borderId="6" xfId="0" applyNumberFormat="1" applyFont="1" applyFill="1" applyBorder="1" applyProtection="1">
      <protection hidden="1"/>
    </xf>
    <xf numFmtId="173" fontId="7" fillId="0" borderId="7" xfId="0" applyNumberFormat="1" applyFont="1" applyFill="1" applyBorder="1" applyProtection="1">
      <protection hidden="1"/>
    </xf>
    <xf numFmtId="173" fontId="7" fillId="5" borderId="3" xfId="0" applyNumberFormat="1" applyFont="1" applyFill="1" applyBorder="1" applyAlignment="1" applyProtection="1">
      <alignment horizontal="center"/>
      <protection hidden="1"/>
    </xf>
    <xf numFmtId="173" fontId="7" fillId="0" borderId="10" xfId="0" applyNumberFormat="1" applyFont="1" applyFill="1" applyBorder="1" applyProtection="1">
      <protection hidden="1"/>
    </xf>
    <xf numFmtId="173" fontId="7" fillId="0" borderId="8" xfId="0" applyNumberFormat="1" applyFont="1" applyFill="1" applyBorder="1" applyProtection="1">
      <protection hidden="1"/>
    </xf>
    <xf numFmtId="173" fontId="7" fillId="0" borderId="11" xfId="0" applyNumberFormat="1" applyFont="1" applyFill="1" applyBorder="1" applyProtection="1">
      <protection hidden="1"/>
    </xf>
    <xf numFmtId="173" fontId="7" fillId="0" borderId="12" xfId="0" applyNumberFormat="1" applyFont="1" applyFill="1" applyBorder="1" applyProtection="1">
      <protection hidden="1"/>
    </xf>
    <xf numFmtId="173" fontId="7" fillId="0" borderId="9" xfId="0" applyNumberFormat="1" applyFont="1" applyFill="1" applyBorder="1" applyProtection="1">
      <protection hidden="1"/>
    </xf>
    <xf numFmtId="0" fontId="3" fillId="8" borderId="0" xfId="0" applyFont="1" applyFill="1" applyProtection="1">
      <protection hidden="1"/>
    </xf>
    <xf numFmtId="0" fontId="4" fillId="0" borderId="0" xfId="0" applyFont="1" applyProtection="1">
      <protection hidden="1"/>
    </xf>
    <xf numFmtId="0" fontId="7" fillId="0" borderId="0" xfId="0" applyFont="1" applyFill="1" applyProtection="1">
      <protection hidden="1"/>
    </xf>
    <xf numFmtId="0" fontId="3" fillId="0" borderId="0" xfId="0" applyFont="1" applyFill="1" applyProtection="1">
      <protection hidden="1"/>
    </xf>
    <xf numFmtId="0" fontId="3" fillId="0" borderId="0" xfId="0" applyFont="1" applyAlignment="1" applyProtection="1">
      <alignment horizontal="center"/>
      <protection hidden="1"/>
    </xf>
    <xf numFmtId="0" fontId="4" fillId="0" borderId="0" xfId="0" applyFont="1" applyAlignment="1" applyProtection="1">
      <alignment horizontal="center"/>
      <protection hidden="1"/>
    </xf>
    <xf numFmtId="173" fontId="7" fillId="0" borderId="13" xfId="0" applyNumberFormat="1" applyFont="1" applyFill="1" applyBorder="1" applyAlignment="1" applyProtection="1">
      <alignment horizontal="center"/>
      <protection hidden="1"/>
    </xf>
    <xf numFmtId="173" fontId="3" fillId="0" borderId="0" xfId="0" applyNumberFormat="1" applyFont="1" applyFill="1" applyBorder="1" applyProtection="1">
      <protection hidden="1"/>
    </xf>
    <xf numFmtId="171" fontId="4" fillId="0" borderId="0" xfId="0" applyNumberFormat="1" applyFont="1" applyFill="1" applyBorder="1" applyProtection="1">
      <protection hidden="1"/>
    </xf>
    <xf numFmtId="173" fontId="7" fillId="0" borderId="14" xfId="0" applyNumberFormat="1" applyFont="1" applyFill="1" applyBorder="1" applyAlignment="1" applyProtection="1">
      <alignment horizontal="center"/>
      <protection hidden="1"/>
    </xf>
    <xf numFmtId="173" fontId="7" fillId="0" borderId="15" xfId="0" applyNumberFormat="1" applyFont="1" applyFill="1" applyBorder="1" applyAlignment="1" applyProtection="1">
      <alignment horizontal="center"/>
      <protection hidden="1"/>
    </xf>
    <xf numFmtId="0" fontId="11" fillId="0" borderId="0" xfId="0" applyFont="1" applyProtection="1">
      <protection hidden="1"/>
    </xf>
    <xf numFmtId="0" fontId="16" fillId="0" borderId="0" xfId="0" applyFont="1" applyProtection="1">
      <protection hidden="1"/>
    </xf>
    <xf numFmtId="0" fontId="14" fillId="0" borderId="0" xfId="0" applyFont="1" applyFill="1" applyProtection="1">
      <protection hidden="1"/>
    </xf>
    <xf numFmtId="174" fontId="7" fillId="0" borderId="16" xfId="0" applyNumberFormat="1" applyFont="1" applyBorder="1" applyAlignment="1" applyProtection="1">
      <alignment horizontal="center"/>
      <protection hidden="1"/>
    </xf>
    <xf numFmtId="174" fontId="7" fillId="0" borderId="17" xfId="0" applyNumberFormat="1" applyFont="1" applyBorder="1" applyAlignment="1" applyProtection="1">
      <alignment horizontal="center"/>
      <protection hidden="1"/>
    </xf>
    <xf numFmtId="174" fontId="7" fillId="0" borderId="18" xfId="0" applyNumberFormat="1" applyFont="1" applyBorder="1" applyAlignment="1" applyProtection="1">
      <alignment horizontal="center"/>
      <protection hidden="1"/>
    </xf>
    <xf numFmtId="0" fontId="3" fillId="9" borderId="3" xfId="0" applyFont="1" applyFill="1" applyBorder="1" applyProtection="1">
      <protection hidden="1"/>
    </xf>
    <xf numFmtId="0" fontId="7" fillId="9" borderId="3" xfId="0" applyFont="1" applyFill="1" applyBorder="1" applyAlignment="1" applyProtection="1">
      <alignment horizontal="center"/>
      <protection hidden="1"/>
    </xf>
    <xf numFmtId="174" fontId="7" fillId="0" borderId="19" xfId="0" applyNumberFormat="1" applyFont="1" applyBorder="1" applyAlignment="1" applyProtection="1">
      <alignment horizontal="center"/>
      <protection hidden="1"/>
    </xf>
    <xf numFmtId="174" fontId="7" fillId="0" borderId="0" xfId="0" applyNumberFormat="1" applyFont="1" applyBorder="1" applyAlignment="1" applyProtection="1">
      <alignment horizontal="center"/>
      <protection hidden="1"/>
    </xf>
    <xf numFmtId="174" fontId="7" fillId="0" borderId="20" xfId="0" applyNumberFormat="1" applyFont="1" applyBorder="1" applyAlignment="1" applyProtection="1">
      <alignment horizontal="center"/>
      <protection hidden="1"/>
    </xf>
    <xf numFmtId="0" fontId="14" fillId="10" borderId="16" xfId="0" applyFont="1" applyFill="1" applyBorder="1" applyProtection="1">
      <protection hidden="1"/>
    </xf>
    <xf numFmtId="0" fontId="24" fillId="10" borderId="17" xfId="0" applyFont="1" applyFill="1" applyBorder="1" applyProtection="1">
      <protection hidden="1"/>
    </xf>
    <xf numFmtId="0" fontId="24" fillId="10" borderId="18" xfId="0" applyFont="1" applyFill="1" applyBorder="1" applyProtection="1">
      <protection hidden="1"/>
    </xf>
    <xf numFmtId="0" fontId="14" fillId="10" borderId="21" xfId="0" applyFont="1" applyFill="1" applyBorder="1" applyProtection="1">
      <protection hidden="1"/>
    </xf>
    <xf numFmtId="0" fontId="24" fillId="10" borderId="4" xfId="0" applyFont="1" applyFill="1" applyBorder="1" applyProtection="1">
      <protection hidden="1"/>
    </xf>
    <xf numFmtId="0" fontId="24" fillId="10" borderId="22" xfId="0" applyFont="1" applyFill="1" applyBorder="1" applyProtection="1">
      <protection hidden="1"/>
    </xf>
    <xf numFmtId="174" fontId="7" fillId="0" borderId="21" xfId="0" applyNumberFormat="1" applyFont="1" applyBorder="1" applyAlignment="1" applyProtection="1">
      <alignment horizontal="center"/>
      <protection hidden="1"/>
    </xf>
    <xf numFmtId="174" fontId="7" fillId="0" borderId="4" xfId="0" applyNumberFormat="1" applyFont="1" applyBorder="1" applyAlignment="1" applyProtection="1">
      <alignment horizontal="center"/>
      <protection hidden="1"/>
    </xf>
    <xf numFmtId="174" fontId="7" fillId="0" borderId="22" xfId="0" applyNumberFormat="1" applyFont="1" applyBorder="1" applyAlignment="1" applyProtection="1">
      <alignment horizontal="center"/>
      <protection hidden="1"/>
    </xf>
    <xf numFmtId="0" fontId="17" fillId="0" borderId="0" xfId="0" applyFont="1" applyAlignment="1" applyProtection="1">
      <alignment horizontal="left"/>
      <protection hidden="1"/>
    </xf>
    <xf numFmtId="170" fontId="18" fillId="0" borderId="0" xfId="0" applyNumberFormat="1" applyFont="1" applyProtection="1">
      <protection hidden="1"/>
    </xf>
    <xf numFmtId="0" fontId="17" fillId="0" borderId="0" xfId="0" applyFont="1" applyProtection="1">
      <protection hidden="1"/>
    </xf>
    <xf numFmtId="0" fontId="18" fillId="0" borderId="0" xfId="0" applyFont="1" applyProtection="1">
      <protection hidden="1"/>
    </xf>
    <xf numFmtId="174" fontId="14" fillId="8" borderId="3" xfId="0" applyNumberFormat="1" applyFont="1" applyFill="1" applyBorder="1" applyAlignment="1" applyProtection="1">
      <alignment horizontal="center"/>
      <protection hidden="1"/>
    </xf>
    <xf numFmtId="174" fontId="7" fillId="0" borderId="0" xfId="0" applyNumberFormat="1" applyFont="1" applyAlignment="1" applyProtection="1">
      <alignment horizontal="center"/>
      <protection hidden="1"/>
    </xf>
    <xf numFmtId="0" fontId="8" fillId="0" borderId="0" xfId="0" applyFont="1" applyProtection="1">
      <protection hidden="1"/>
    </xf>
    <xf numFmtId="10" fontId="7" fillId="0" borderId="0" xfId="0" quotePrefix="1" applyNumberFormat="1" applyFont="1" applyAlignment="1" applyProtection="1">
      <alignment horizontal="center"/>
      <protection hidden="1"/>
    </xf>
    <xf numFmtId="170" fontId="7" fillId="0" borderId="0" xfId="0" applyNumberFormat="1" applyFont="1" applyProtection="1">
      <protection hidden="1"/>
    </xf>
    <xf numFmtId="164" fontId="7" fillId="0" borderId="0" xfId="0" applyNumberFormat="1" applyFont="1" applyAlignment="1" applyProtection="1">
      <alignment horizontal="center"/>
      <protection hidden="1"/>
    </xf>
    <xf numFmtId="10" fontId="7" fillId="0" borderId="0" xfId="0" applyNumberFormat="1" applyFont="1" applyProtection="1">
      <protection hidden="1"/>
    </xf>
    <xf numFmtId="164" fontId="7" fillId="9" borderId="3" xfId="0" applyNumberFormat="1" applyFont="1" applyFill="1" applyBorder="1" applyAlignment="1" applyProtection="1">
      <alignment horizontal="center"/>
      <protection hidden="1"/>
    </xf>
    <xf numFmtId="164" fontId="7" fillId="0" borderId="0" xfId="0" applyNumberFormat="1" applyFont="1" applyProtection="1">
      <protection hidden="1"/>
    </xf>
    <xf numFmtId="164" fontId="7" fillId="0" borderId="0" xfId="0" applyNumberFormat="1" applyFont="1" applyFill="1" applyBorder="1" applyProtection="1">
      <protection hidden="1"/>
    </xf>
    <xf numFmtId="0" fontId="10" fillId="0" borderId="0" xfId="0" applyFont="1" applyProtection="1">
      <protection hidden="1"/>
    </xf>
    <xf numFmtId="10" fontId="7" fillId="0" borderId="0" xfId="0" applyNumberFormat="1" applyFont="1" applyAlignment="1" applyProtection="1">
      <alignment horizontal="center"/>
      <protection hidden="1"/>
    </xf>
    <xf numFmtId="0" fontId="14" fillId="0" borderId="0" xfId="0" applyFont="1" applyFill="1" applyAlignment="1" applyProtection="1">
      <alignment horizontal="center"/>
      <protection hidden="1"/>
    </xf>
    <xf numFmtId="0" fontId="7" fillId="0" borderId="0" xfId="0" applyFont="1" applyFill="1" applyAlignment="1" applyProtection="1">
      <alignment horizontal="center"/>
      <protection hidden="1"/>
    </xf>
    <xf numFmtId="0" fontId="8" fillId="0" borderId="0" xfId="0" applyFont="1" applyFill="1" applyBorder="1" applyAlignment="1" applyProtection="1">
      <alignment horizontal="center"/>
      <protection hidden="1"/>
    </xf>
    <xf numFmtId="0" fontId="7" fillId="0" borderId="0" xfId="0" applyFont="1" applyFill="1" applyBorder="1" applyProtection="1">
      <protection hidden="1"/>
    </xf>
    <xf numFmtId="0" fontId="3" fillId="0" borderId="0" xfId="0" applyFont="1" applyFill="1" applyBorder="1" applyProtection="1">
      <protection hidden="1"/>
    </xf>
    <xf numFmtId="165" fontId="6" fillId="0" borderId="0" xfId="0" applyNumberFormat="1" applyFont="1" applyFill="1" applyBorder="1" applyProtection="1">
      <protection hidden="1"/>
    </xf>
    <xf numFmtId="10" fontId="7" fillId="0" borderId="0" xfId="0" applyNumberFormat="1" applyFont="1" applyFill="1" applyBorder="1" applyProtection="1">
      <protection hidden="1"/>
    </xf>
    <xf numFmtId="0" fontId="13" fillId="0" borderId="0" xfId="0" applyFont="1" applyFill="1" applyBorder="1" applyProtection="1">
      <protection hidden="1"/>
    </xf>
    <xf numFmtId="170" fontId="7" fillId="0" borderId="0" xfId="0" applyNumberFormat="1" applyFont="1" applyFill="1" applyBorder="1" applyProtection="1">
      <protection hidden="1"/>
    </xf>
    <xf numFmtId="165" fontId="7" fillId="0" borderId="0" xfId="0" applyNumberFormat="1" applyFont="1" applyFill="1" applyBorder="1" applyProtection="1">
      <protection hidden="1"/>
    </xf>
    <xf numFmtId="0" fontId="10" fillId="0" borderId="0" xfId="0" applyFont="1" applyFill="1" applyBorder="1" applyProtection="1">
      <protection hidden="1"/>
    </xf>
    <xf numFmtId="0" fontId="7" fillId="0" borderId="0" xfId="0" quotePrefix="1" applyFont="1" applyFill="1" applyBorder="1" applyProtection="1">
      <protection hidden="1"/>
    </xf>
    <xf numFmtId="0" fontId="10" fillId="0" borderId="0" xfId="0" applyFont="1" applyFill="1" applyAlignment="1" applyProtection="1">
      <alignment horizontal="center"/>
      <protection hidden="1"/>
    </xf>
    <xf numFmtId="168" fontId="7" fillId="0" borderId="0" xfId="0" applyNumberFormat="1" applyFont="1" applyBorder="1" applyProtection="1">
      <protection hidden="1"/>
    </xf>
    <xf numFmtId="0" fontId="28" fillId="0" borderId="0" xfId="0" applyFont="1" applyFill="1" applyProtection="1">
      <protection hidden="1"/>
    </xf>
    <xf numFmtId="0" fontId="27" fillId="0" borderId="0" xfId="0" applyFont="1" applyFill="1" applyAlignment="1" applyProtection="1">
      <alignment horizontal="center"/>
      <protection hidden="1"/>
    </xf>
    <xf numFmtId="168" fontId="27" fillId="0" borderId="0" xfId="0" applyNumberFormat="1" applyFont="1" applyFill="1" applyBorder="1" applyProtection="1">
      <protection hidden="1"/>
    </xf>
    <xf numFmtId="164" fontId="27" fillId="0" borderId="0" xfId="0" applyNumberFormat="1" applyFont="1" applyProtection="1">
      <protection hidden="1"/>
    </xf>
    <xf numFmtId="0" fontId="27" fillId="0" borderId="0" xfId="0" applyFont="1" applyFill="1" applyProtection="1">
      <protection hidden="1"/>
    </xf>
    <xf numFmtId="164" fontId="30" fillId="11" borderId="0" xfId="0" applyNumberFormat="1" applyFont="1" applyFill="1" applyProtection="1">
      <protection hidden="1"/>
    </xf>
    <xf numFmtId="164" fontId="14" fillId="11" borderId="0" xfId="0" applyNumberFormat="1" applyFont="1" applyFill="1" applyProtection="1">
      <protection hidden="1"/>
    </xf>
    <xf numFmtId="0" fontId="7" fillId="0" borderId="0" xfId="0" applyFont="1" applyAlignment="1" applyProtection="1">
      <alignment horizontal="left"/>
      <protection hidden="1"/>
    </xf>
    <xf numFmtId="0" fontId="6" fillId="0" borderId="0" xfId="0" applyFont="1" applyFill="1" applyAlignment="1" applyProtection="1">
      <alignment horizontal="center"/>
      <protection hidden="1"/>
    </xf>
    <xf numFmtId="0" fontId="26" fillId="0" borderId="0" xfId="0" applyFont="1" applyFill="1" applyBorder="1" applyAlignment="1" applyProtection="1">
      <alignment horizontal="center"/>
      <protection hidden="1"/>
    </xf>
    <xf numFmtId="0" fontId="9" fillId="0" borderId="0" xfId="0" applyFont="1" applyFill="1" applyAlignment="1" applyProtection="1">
      <alignment horizontal="center"/>
      <protection hidden="1"/>
    </xf>
    <xf numFmtId="0" fontId="25" fillId="0" borderId="0" xfId="0" applyFont="1" applyFill="1" applyBorder="1" applyProtection="1">
      <protection hidden="1"/>
    </xf>
    <xf numFmtId="168" fontId="25" fillId="0" borderId="0" xfId="0" applyNumberFormat="1" applyFont="1" applyFill="1" applyBorder="1" applyProtection="1">
      <protection hidden="1"/>
    </xf>
    <xf numFmtId="168" fontId="23" fillId="0" borderId="0" xfId="0" applyNumberFormat="1" applyFont="1" applyFill="1" applyBorder="1" applyProtection="1">
      <protection hidden="1"/>
    </xf>
    <xf numFmtId="0" fontId="1" fillId="0" borderId="0" xfId="0" applyFont="1" applyFill="1" applyAlignment="1" applyProtection="1">
      <alignment horizontal="center"/>
      <protection hidden="1"/>
    </xf>
    <xf numFmtId="0" fontId="0" fillId="0" borderId="0" xfId="0" applyFill="1" applyAlignment="1" applyProtection="1">
      <alignment horizontal="center"/>
      <protection hidden="1"/>
    </xf>
    <xf numFmtId="165" fontId="7" fillId="9" borderId="23" xfId="0" applyNumberFormat="1" applyFont="1" applyFill="1" applyBorder="1" applyAlignment="1" applyProtection="1">
      <alignment horizontal="center"/>
      <protection hidden="1"/>
    </xf>
    <xf numFmtId="0" fontId="22" fillId="0" borderId="0" xfId="0" applyFont="1" applyFill="1" applyBorder="1" applyProtection="1">
      <protection hidden="1"/>
    </xf>
    <xf numFmtId="0" fontId="20" fillId="8" borderId="16" xfId="0" applyFont="1" applyFill="1" applyBorder="1" applyAlignment="1" applyProtection="1">
      <alignment horizontal="left"/>
      <protection hidden="1"/>
    </xf>
    <xf numFmtId="0" fontId="20" fillId="8" borderId="17" xfId="0" applyFont="1" applyFill="1" applyBorder="1" applyProtection="1">
      <protection hidden="1"/>
    </xf>
    <xf numFmtId="0" fontId="22" fillId="8" borderId="17" xfId="0" applyFont="1" applyFill="1" applyBorder="1" applyProtection="1">
      <protection hidden="1"/>
    </xf>
    <xf numFmtId="165" fontId="20" fillId="8" borderId="17" xfId="0" applyNumberFormat="1" applyFont="1" applyFill="1" applyBorder="1" applyProtection="1">
      <protection hidden="1"/>
    </xf>
    <xf numFmtId="0" fontId="22" fillId="8" borderId="18" xfId="0" applyFont="1" applyFill="1" applyBorder="1" applyProtection="1">
      <protection hidden="1"/>
    </xf>
    <xf numFmtId="0" fontId="20" fillId="8" borderId="21" xfId="0" applyFont="1" applyFill="1" applyBorder="1" applyProtection="1">
      <protection hidden="1"/>
    </xf>
    <xf numFmtId="0" fontId="32" fillId="8" borderId="4" xfId="0" applyFont="1" applyFill="1" applyBorder="1" applyProtection="1">
      <protection hidden="1"/>
    </xf>
    <xf numFmtId="0" fontId="32" fillId="8" borderId="22" xfId="0" applyFont="1" applyFill="1" applyBorder="1" applyProtection="1">
      <protection hidden="1"/>
    </xf>
    <xf numFmtId="0" fontId="24" fillId="0" borderId="0" xfId="0" applyFont="1" applyFill="1" applyProtection="1">
      <protection hidden="1"/>
    </xf>
    <xf numFmtId="0" fontId="33" fillId="0" borderId="0" xfId="14"/>
    <xf numFmtId="0" fontId="92" fillId="0" borderId="0" xfId="14" applyFont="1"/>
    <xf numFmtId="0" fontId="29" fillId="0" borderId="0" xfId="14" applyFont="1"/>
    <xf numFmtId="0" fontId="33" fillId="0" borderId="0" xfId="14" applyAlignment="1">
      <alignment horizontal="center"/>
    </xf>
    <xf numFmtId="0" fontId="4" fillId="0" borderId="0" xfId="0" applyFont="1" applyAlignment="1" applyProtection="1">
      <alignment horizontal="left"/>
      <protection hidden="1"/>
    </xf>
    <xf numFmtId="0" fontId="3" fillId="9" borderId="23" xfId="0" applyFont="1" applyFill="1" applyBorder="1" applyProtection="1">
      <protection hidden="1"/>
    </xf>
    <xf numFmtId="0" fontId="3" fillId="9" borderId="24" xfId="0" applyFont="1" applyFill="1" applyBorder="1" applyProtection="1">
      <protection hidden="1"/>
    </xf>
    <xf numFmtId="174" fontId="95" fillId="12" borderId="3" xfId="0" applyNumberFormat="1" applyFont="1" applyFill="1" applyBorder="1" applyAlignment="1" applyProtection="1">
      <alignment horizontal="center"/>
      <protection hidden="1"/>
    </xf>
    <xf numFmtId="0" fontId="7" fillId="13" borderId="0" xfId="0" applyFont="1" applyFill="1" applyProtection="1">
      <protection hidden="1"/>
    </xf>
    <xf numFmtId="0" fontId="7" fillId="13" borderId="0" xfId="0" quotePrefix="1" applyFont="1" applyFill="1" applyProtection="1">
      <protection hidden="1"/>
    </xf>
    <xf numFmtId="257" fontId="0" fillId="0" borderId="0" xfId="0" applyNumberFormat="1"/>
    <xf numFmtId="0" fontId="29" fillId="0" borderId="0" xfId="0" applyFont="1"/>
    <xf numFmtId="0" fontId="19" fillId="0" borderId="0" xfId="0" applyFont="1" applyProtection="1">
      <protection hidden="1"/>
    </xf>
    <xf numFmtId="0" fontId="29" fillId="13" borderId="25" xfId="0" applyFont="1" applyFill="1" applyBorder="1" applyProtection="1">
      <protection hidden="1"/>
    </xf>
    <xf numFmtId="0" fontId="21" fillId="13" borderId="26" xfId="0" applyFont="1" applyFill="1" applyBorder="1" applyProtection="1">
      <protection hidden="1"/>
    </xf>
    <xf numFmtId="0" fontId="29" fillId="13" borderId="26" xfId="0" applyFont="1" applyFill="1" applyBorder="1" applyProtection="1">
      <protection hidden="1"/>
    </xf>
    <xf numFmtId="0" fontId="29" fillId="13" borderId="27" xfId="0" applyFont="1" applyFill="1" applyBorder="1" applyProtection="1">
      <protection hidden="1"/>
    </xf>
    <xf numFmtId="0" fontId="29" fillId="0" borderId="0" xfId="0" applyFont="1" applyFill="1" applyProtection="1">
      <protection hidden="1"/>
    </xf>
    <xf numFmtId="0" fontId="29" fillId="9" borderId="3" xfId="0" applyFont="1" applyFill="1" applyBorder="1" applyProtection="1">
      <protection hidden="1"/>
    </xf>
    <xf numFmtId="0" fontId="31" fillId="0" borderId="0" xfId="0" applyFont="1" applyProtection="1">
      <protection hidden="1"/>
    </xf>
    <xf numFmtId="168" fontId="96" fillId="14" borderId="19" xfId="0" applyNumberFormat="1" applyFont="1" applyFill="1" applyBorder="1" applyProtection="1">
      <protection hidden="1"/>
    </xf>
    <xf numFmtId="168" fontId="96" fillId="14" borderId="0" xfId="0" applyNumberFormat="1" applyFont="1" applyFill="1" applyBorder="1" applyProtection="1">
      <protection hidden="1"/>
    </xf>
    <xf numFmtId="168" fontId="96" fillId="14" borderId="20" xfId="0" applyNumberFormat="1" applyFont="1" applyFill="1" applyBorder="1" applyProtection="1">
      <protection hidden="1"/>
    </xf>
    <xf numFmtId="10" fontId="19" fillId="14" borderId="21" xfId="0" applyNumberFormat="1" applyFont="1" applyFill="1" applyBorder="1" applyProtection="1">
      <protection hidden="1"/>
    </xf>
    <xf numFmtId="10" fontId="19" fillId="14" borderId="4" xfId="0" applyNumberFormat="1" applyFont="1" applyFill="1" applyBorder="1" applyProtection="1">
      <protection hidden="1"/>
    </xf>
    <xf numFmtId="10" fontId="19" fillId="14" borderId="22" xfId="0" applyNumberFormat="1" applyFont="1" applyFill="1" applyBorder="1" applyProtection="1">
      <protection hidden="1"/>
    </xf>
    <xf numFmtId="168" fontId="29" fillId="13" borderId="19" xfId="0" applyNumberFormat="1" applyFont="1" applyFill="1" applyBorder="1" applyProtection="1">
      <protection hidden="1"/>
    </xf>
    <xf numFmtId="168" fontId="29" fillId="13" borderId="0" xfId="0" applyNumberFormat="1" applyFont="1" applyFill="1" applyBorder="1" applyProtection="1">
      <protection hidden="1"/>
    </xf>
    <xf numFmtId="168" fontId="29" fillId="13" borderId="20" xfId="0" applyNumberFormat="1" applyFont="1" applyFill="1" applyBorder="1" applyProtection="1">
      <protection hidden="1"/>
    </xf>
    <xf numFmtId="0" fontId="96" fillId="13" borderId="0" xfId="0" applyFont="1" applyFill="1" applyBorder="1" applyProtection="1">
      <protection hidden="1"/>
    </xf>
    <xf numFmtId="165" fontId="29" fillId="13" borderId="0" xfId="0" applyNumberFormat="1" applyFont="1" applyFill="1" applyBorder="1" applyProtection="1">
      <protection hidden="1"/>
    </xf>
    <xf numFmtId="0" fontId="31" fillId="13" borderId="0" xfId="0" applyFont="1" applyFill="1" applyBorder="1" applyProtection="1">
      <protection hidden="1"/>
    </xf>
    <xf numFmtId="0" fontId="31" fillId="13" borderId="20" xfId="0" applyFont="1" applyFill="1" applyBorder="1" applyProtection="1">
      <protection hidden="1"/>
    </xf>
    <xf numFmtId="168" fontId="29" fillId="13" borderId="21" xfId="0" applyNumberFormat="1" applyFont="1" applyFill="1" applyBorder="1" applyProtection="1">
      <protection hidden="1"/>
    </xf>
    <xf numFmtId="168" fontId="29" fillId="13" borderId="4" xfId="0" applyNumberFormat="1" applyFont="1" applyFill="1" applyBorder="1" applyProtection="1">
      <protection hidden="1"/>
    </xf>
    <xf numFmtId="168" fontId="29" fillId="13" borderId="22" xfId="0" applyNumberFormat="1" applyFont="1" applyFill="1" applyBorder="1" applyProtection="1">
      <protection hidden="1"/>
    </xf>
    <xf numFmtId="10" fontId="29" fillId="14" borderId="21" xfId="0" applyNumberFormat="1" applyFont="1" applyFill="1" applyBorder="1" applyProtection="1">
      <protection hidden="1"/>
    </xf>
    <xf numFmtId="10" fontId="29" fillId="14" borderId="4" xfId="0" applyNumberFormat="1" applyFont="1" applyFill="1" applyBorder="1" applyProtection="1">
      <protection hidden="1"/>
    </xf>
    <xf numFmtId="10" fontId="29" fillId="14" borderId="22" xfId="0" applyNumberFormat="1" applyFont="1" applyFill="1" applyBorder="1" applyProtection="1">
      <protection hidden="1"/>
    </xf>
    <xf numFmtId="168" fontId="29" fillId="14" borderId="19" xfId="0" applyNumberFormat="1" applyFont="1" applyFill="1" applyBorder="1" applyProtection="1">
      <protection hidden="1"/>
    </xf>
    <xf numFmtId="168" fontId="29" fillId="14" borderId="0" xfId="0" applyNumberFormat="1" applyFont="1" applyFill="1" applyBorder="1" applyProtection="1">
      <protection hidden="1"/>
    </xf>
    <xf numFmtId="168" fontId="29" fillId="14" borderId="20" xfId="0" applyNumberFormat="1" applyFont="1" applyFill="1" applyBorder="1" applyProtection="1">
      <protection hidden="1"/>
    </xf>
    <xf numFmtId="168" fontId="29" fillId="14" borderId="21" xfId="0" applyNumberFormat="1" applyFont="1" applyFill="1" applyBorder="1" applyProtection="1">
      <protection hidden="1"/>
    </xf>
    <xf numFmtId="168" fontId="29" fillId="14" borderId="4" xfId="0" applyNumberFormat="1" applyFont="1" applyFill="1" applyBorder="1" applyProtection="1">
      <protection hidden="1"/>
    </xf>
    <xf numFmtId="168" fontId="29" fillId="14" borderId="22" xfId="0" applyNumberFormat="1" applyFont="1" applyFill="1" applyBorder="1" applyProtection="1">
      <protection hidden="1"/>
    </xf>
    <xf numFmtId="168" fontId="29" fillId="9" borderId="28" xfId="0" applyNumberFormat="1" applyFont="1" applyFill="1" applyBorder="1" applyProtection="1">
      <protection hidden="1"/>
    </xf>
    <xf numFmtId="168" fontId="29" fillId="9" borderId="29" xfId="0" applyNumberFormat="1" applyFont="1" applyFill="1" applyBorder="1" applyProtection="1">
      <protection hidden="1"/>
    </xf>
    <xf numFmtId="168" fontId="29" fillId="9" borderId="30" xfId="0" applyNumberFormat="1" applyFont="1" applyFill="1" applyBorder="1" applyProtection="1">
      <protection hidden="1"/>
    </xf>
    <xf numFmtId="10" fontId="29" fillId="9" borderId="23" xfId="0" applyNumberFormat="1" applyFont="1" applyFill="1" applyBorder="1" applyProtection="1">
      <protection hidden="1"/>
    </xf>
    <xf numFmtId="10" fontId="29" fillId="9" borderId="31" xfId="0" applyNumberFormat="1" applyFont="1" applyFill="1" applyBorder="1" applyProtection="1">
      <protection hidden="1"/>
    </xf>
    <xf numFmtId="10" fontId="29" fillId="9" borderId="24" xfId="0" applyNumberFormat="1" applyFont="1" applyFill="1" applyBorder="1" applyProtection="1">
      <protection hidden="1"/>
    </xf>
    <xf numFmtId="234" fontId="0" fillId="0" borderId="0" xfId="0" applyNumberFormat="1"/>
    <xf numFmtId="10" fontId="0" fillId="0" borderId="0" xfId="0" applyNumberFormat="1"/>
    <xf numFmtId="0" fontId="93" fillId="0" borderId="0" xfId="0" applyFont="1" applyProtection="1">
      <protection hidden="1"/>
    </xf>
    <xf numFmtId="0" fontId="29" fillId="0" borderId="0" xfId="0" applyFont="1" applyFill="1" applyAlignment="1" applyProtection="1">
      <alignment horizontal="center"/>
      <protection hidden="1"/>
    </xf>
    <xf numFmtId="0" fontId="97" fillId="0" borderId="0" xfId="0" applyFont="1" applyAlignment="1" applyProtection="1">
      <alignment horizontal="center"/>
      <protection hidden="1"/>
    </xf>
    <xf numFmtId="0" fontId="29" fillId="0" borderId="0" xfId="0" applyFont="1" applyFill="1" applyBorder="1" applyProtection="1">
      <protection hidden="1"/>
    </xf>
    <xf numFmtId="0" fontId="29" fillId="0" borderId="0" xfId="0" applyFont="1" applyFill="1" applyBorder="1" applyAlignment="1" applyProtection="1">
      <alignment horizontal="center"/>
      <protection hidden="1"/>
    </xf>
    <xf numFmtId="164" fontId="29" fillId="0" borderId="0" xfId="0" applyNumberFormat="1" applyFont="1" applyFill="1" applyBorder="1" applyProtection="1">
      <protection hidden="1"/>
    </xf>
    <xf numFmtId="10" fontId="29" fillId="0" borderId="4" xfId="0" applyNumberFormat="1" applyFont="1" applyFill="1" applyBorder="1" applyProtection="1">
      <protection hidden="1"/>
    </xf>
    <xf numFmtId="168" fontId="29" fillId="0" borderId="0" xfId="0" applyNumberFormat="1" applyFont="1" applyFill="1" applyBorder="1" applyProtection="1">
      <protection hidden="1"/>
    </xf>
    <xf numFmtId="10" fontId="19" fillId="0" borderId="4" xfId="0" applyNumberFormat="1" applyFont="1" applyFill="1" applyBorder="1" applyProtection="1">
      <protection hidden="1"/>
    </xf>
    <xf numFmtId="0" fontId="96" fillId="0" borderId="0" xfId="0" applyFont="1" applyFill="1" applyBorder="1" applyAlignment="1" applyProtection="1">
      <alignment horizontal="center"/>
      <protection hidden="1"/>
    </xf>
    <xf numFmtId="168" fontId="29" fillId="9" borderId="4" xfId="0" applyNumberFormat="1" applyFont="1" applyFill="1" applyBorder="1" applyProtection="1">
      <protection hidden="1"/>
    </xf>
    <xf numFmtId="170" fontId="29" fillId="0" borderId="0" xfId="0" applyNumberFormat="1" applyFont="1" applyFill="1" applyBorder="1" applyProtection="1">
      <protection hidden="1"/>
    </xf>
    <xf numFmtId="0" fontId="93" fillId="0" borderId="0" xfId="0" applyFont="1" applyFill="1" applyBorder="1" applyProtection="1">
      <protection hidden="1"/>
    </xf>
    <xf numFmtId="10" fontId="29" fillId="0" borderId="0" xfId="0" applyNumberFormat="1" applyFont="1" applyFill="1" applyBorder="1" applyProtection="1">
      <protection hidden="1"/>
    </xf>
    <xf numFmtId="10" fontId="19" fillId="0" borderId="0" xfId="0" applyNumberFormat="1" applyFont="1" applyFill="1" applyBorder="1" applyProtection="1">
      <protection hidden="1"/>
    </xf>
    <xf numFmtId="0" fontId="29" fillId="0" borderId="0" xfId="0" applyFont="1" applyProtection="1">
      <protection hidden="1"/>
    </xf>
    <xf numFmtId="0" fontId="96" fillId="0" borderId="0" xfId="0" applyFont="1" applyFill="1" applyAlignment="1" applyProtection="1">
      <alignment horizontal="center"/>
      <protection hidden="1"/>
    </xf>
    <xf numFmtId="168" fontId="29" fillId="9" borderId="31" xfId="0" applyNumberFormat="1" applyFont="1" applyFill="1" applyBorder="1" applyProtection="1">
      <protection hidden="1"/>
    </xf>
    <xf numFmtId="168" fontId="20" fillId="11" borderId="0" xfId="0" applyNumberFormat="1" applyFont="1" applyFill="1" applyBorder="1" applyAlignment="1" applyProtection="1">
      <alignment horizontal="center"/>
      <protection hidden="1"/>
    </xf>
    <xf numFmtId="0" fontId="0" fillId="11" borderId="0" xfId="0" applyFill="1"/>
    <xf numFmtId="10" fontId="20" fillId="11" borderId="23" xfId="0" applyNumberFormat="1" applyFont="1" applyFill="1" applyBorder="1" applyAlignment="1" applyProtection="1">
      <alignment horizontal="center"/>
      <protection hidden="1"/>
    </xf>
    <xf numFmtId="10" fontId="20" fillId="11" borderId="31" xfId="0" applyNumberFormat="1" applyFont="1" applyFill="1" applyBorder="1" applyAlignment="1" applyProtection="1">
      <alignment horizontal="center"/>
      <protection hidden="1"/>
    </xf>
    <xf numFmtId="10" fontId="20" fillId="11" borderId="24" xfId="0" applyNumberFormat="1" applyFont="1" applyFill="1" applyBorder="1" applyAlignment="1" applyProtection="1">
      <alignment horizontal="center"/>
      <protection hidden="1"/>
    </xf>
    <xf numFmtId="0" fontId="29" fillId="0" borderId="26" xfId="0" applyFont="1" applyFill="1" applyBorder="1" applyProtection="1">
      <protection hidden="1"/>
    </xf>
    <xf numFmtId="257" fontId="29" fillId="14" borderId="21" xfId="3" applyNumberFormat="1" applyFont="1" applyFill="1" applyBorder="1" applyProtection="1">
      <protection hidden="1"/>
    </xf>
    <xf numFmtId="257" fontId="29" fillId="14" borderId="4" xfId="3" applyNumberFormat="1" applyFont="1" applyFill="1" applyBorder="1" applyProtection="1">
      <protection hidden="1"/>
    </xf>
    <xf numFmtId="257" fontId="29" fillId="14" borderId="22" xfId="3" applyNumberFormat="1" applyFont="1" applyFill="1" applyBorder="1" applyProtection="1">
      <protection hidden="1"/>
    </xf>
    <xf numFmtId="257" fontId="31" fillId="14" borderId="16" xfId="0" applyNumberFormat="1" applyFont="1" applyFill="1" applyBorder="1"/>
    <xf numFmtId="0" fontId="31" fillId="14" borderId="17" xfId="0" applyFont="1" applyFill="1" applyBorder="1"/>
    <xf numFmtId="0" fontId="31" fillId="14" borderId="18" xfId="0" applyFont="1" applyFill="1" applyBorder="1"/>
    <xf numFmtId="0" fontId="19" fillId="0" borderId="0" xfId="0" applyFont="1" applyFill="1" applyAlignment="1" applyProtection="1">
      <alignment horizontal="center"/>
      <protection hidden="1"/>
    </xf>
    <xf numFmtId="0" fontId="29" fillId="0" borderId="25" xfId="0" applyFont="1" applyFill="1" applyBorder="1" applyProtection="1">
      <protection hidden="1"/>
    </xf>
    <xf numFmtId="257" fontId="29" fillId="14" borderId="16" xfId="3" applyNumberFormat="1" applyFont="1" applyFill="1" applyBorder="1" applyProtection="1">
      <protection hidden="1"/>
    </xf>
    <xf numFmtId="257" fontId="29" fillId="14" borderId="17" xfId="3" applyNumberFormat="1" applyFont="1" applyFill="1" applyBorder="1" applyProtection="1">
      <protection hidden="1"/>
    </xf>
    <xf numFmtId="257" fontId="29" fillId="14" borderId="18" xfId="3" applyNumberFormat="1" applyFont="1" applyFill="1" applyBorder="1" applyProtection="1">
      <protection hidden="1"/>
    </xf>
    <xf numFmtId="0" fontId="33" fillId="0" borderId="0" xfId="14" applyFont="1"/>
    <xf numFmtId="0" fontId="29" fillId="0" borderId="0" xfId="14" applyFont="1" applyAlignment="1">
      <alignment horizontal="center"/>
    </xf>
    <xf numFmtId="0" fontId="20" fillId="8" borderId="27" xfId="0" applyFont="1" applyFill="1" applyBorder="1" applyProtection="1">
      <protection hidden="1"/>
    </xf>
    <xf numFmtId="257" fontId="20" fillId="8" borderId="21" xfId="3" applyNumberFormat="1" applyFont="1" applyFill="1" applyBorder="1" applyProtection="1">
      <protection hidden="1"/>
    </xf>
    <xf numFmtId="257" fontId="20" fillId="8" borderId="4" xfId="3" applyNumberFormat="1" applyFont="1" applyFill="1" applyBorder="1" applyProtection="1">
      <protection hidden="1"/>
    </xf>
    <xf numFmtId="257" fontId="20" fillId="8" borderId="22" xfId="3" applyNumberFormat="1" applyFont="1" applyFill="1" applyBorder="1" applyProtection="1">
      <protection hidden="1"/>
    </xf>
    <xf numFmtId="173" fontId="7" fillId="9" borderId="10" xfId="0" applyNumberFormat="1" applyFont="1" applyFill="1" applyBorder="1" applyAlignment="1" applyProtection="1">
      <alignment horizontal="center"/>
      <protection hidden="1"/>
    </xf>
    <xf numFmtId="173" fontId="7" fillId="9" borderId="0" xfId="0" applyNumberFormat="1" applyFont="1" applyFill="1" applyBorder="1" applyAlignment="1" applyProtection="1">
      <alignment horizontal="center"/>
      <protection hidden="1"/>
    </xf>
    <xf numFmtId="173" fontId="7" fillId="9" borderId="11" xfId="0" applyNumberFormat="1" applyFont="1" applyFill="1" applyBorder="1" applyAlignment="1" applyProtection="1">
      <alignment horizontal="center"/>
      <protection hidden="1"/>
    </xf>
    <xf numFmtId="173" fontId="7" fillId="9" borderId="12" xfId="0" applyNumberFormat="1" applyFont="1" applyFill="1" applyBorder="1" applyAlignment="1" applyProtection="1">
      <alignment horizontal="center"/>
      <protection hidden="1"/>
    </xf>
    <xf numFmtId="173" fontId="7" fillId="9" borderId="7" xfId="0" applyNumberFormat="1" applyFont="1" applyFill="1" applyBorder="1" applyAlignment="1" applyProtection="1">
      <alignment horizontal="center"/>
      <protection hidden="1"/>
    </xf>
    <xf numFmtId="173" fontId="7" fillId="9" borderId="8" xfId="0" applyNumberFormat="1" applyFont="1" applyFill="1" applyBorder="1" applyAlignment="1" applyProtection="1">
      <alignment horizontal="center"/>
      <protection hidden="1"/>
    </xf>
    <xf numFmtId="173" fontId="7" fillId="9" borderId="9" xfId="0" applyNumberFormat="1" applyFont="1" applyFill="1" applyBorder="1" applyAlignment="1" applyProtection="1">
      <alignment horizontal="center"/>
      <protection hidden="1"/>
    </xf>
    <xf numFmtId="164" fontId="7" fillId="5" borderId="27" xfId="0" applyNumberFormat="1" applyFont="1" applyFill="1" applyBorder="1" applyProtection="1">
      <protection hidden="1"/>
    </xf>
    <xf numFmtId="10" fontId="7" fillId="5" borderId="3" xfId="0" applyNumberFormat="1" applyFont="1" applyFill="1" applyBorder="1" applyProtection="1">
      <protection hidden="1"/>
    </xf>
  </cellXfs>
  <cellStyles count="19">
    <cellStyle name="??_??" xfId="1"/>
    <cellStyle name="Actual Date" xfId="2"/>
    <cellStyle name="Currency" xfId="3" builtinId="4"/>
    <cellStyle name="Date" xfId="4"/>
    <cellStyle name="Fixed" xfId="5"/>
    <cellStyle name="Grey" xfId="6"/>
    <cellStyle name="HEADER" xfId="7"/>
    <cellStyle name="Heading1" xfId="8"/>
    <cellStyle name="Heading2" xfId="9"/>
    <cellStyle name="HIGHLIGHT" xfId="10"/>
    <cellStyle name="Input [yellow]" xfId="11"/>
    <cellStyle name="no dec" xfId="12"/>
    <cellStyle name="Normal" xfId="0" builtinId="0"/>
    <cellStyle name="Normal - Style1" xfId="13"/>
    <cellStyle name="Normal_Optimal_discount" xfId="14"/>
    <cellStyle name="Percent [2]" xfId="15"/>
    <cellStyle name="Unprot" xfId="16"/>
    <cellStyle name="Unprot$" xfId="17"/>
    <cellStyle name="Unprotect" xfId="18"/>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2</xdr:col>
      <xdr:colOff>76200</xdr:colOff>
      <xdr:row>5</xdr:row>
      <xdr:rowOff>139700</xdr:rowOff>
    </xdr:from>
    <xdr:to>
      <xdr:col>3</xdr:col>
      <xdr:colOff>0</xdr:colOff>
      <xdr:row>36</xdr:row>
      <xdr:rowOff>139700</xdr:rowOff>
    </xdr:to>
    <xdr:sp macro="" textlink="">
      <xdr:nvSpPr>
        <xdr:cNvPr id="6145" name="WordArt 1"/>
        <xdr:cNvSpPr>
          <a:spLocks noChangeArrowheads="1" noChangeShapeType="1" noTextEdit="1"/>
        </xdr:cNvSpPr>
      </xdr:nvSpPr>
      <xdr:spPr bwMode="auto">
        <a:xfrm rot="5400000">
          <a:off x="-596900" y="2971800"/>
          <a:ext cx="4762500" cy="622300"/>
        </a:xfrm>
        <a:prstGeom prst="rect">
          <a:avLst/>
        </a:prstGeom>
      </xdr:spPr>
      <xdr:txBody>
        <a:bodyPr vert="wordArtVert" wrap="none" fromWordArt="1">
          <a:prstTxWarp prst="textPlain">
            <a:avLst>
              <a:gd name="adj" fmla="val 50000"/>
            </a:avLst>
          </a:prstTxWarp>
        </a:bodyPr>
        <a:lstStyle/>
        <a:p>
          <a:pPr algn="ctr" rtl="0" fontAlgn="auto">
            <a:buNone/>
          </a:pPr>
          <a:r>
            <a:rPr lang="nl-NL" sz="3600" kern="10" spc="0">
              <a:ln w="9525">
                <a:solidFill>
                  <a:srgbClr xmlns:mc="http://schemas.openxmlformats.org/markup-compatibility/2006" xmlns:a14="http://schemas.microsoft.com/office/drawing/2010/main" val="FF0000" mc:Ignorable="a14" a14:legacySpreadsheetColorIndex="10"/>
                </a:solidFill>
                <a:round/>
                <a:headEnd/>
                <a:tailEnd/>
              </a:ln>
              <a:solidFill>
                <a:srgbClr xmlns:mc="http://schemas.openxmlformats.org/markup-compatibility/2006" xmlns:a14="http://schemas.microsoft.com/office/drawing/2010/main" val="FF0000" mc:Ignorable="a14" a14:legacySpreadsheetColorIndex="10"/>
              </a:solidFill>
              <a:effectLst>
                <a:outerShdw blurRad="63500" dist="563972" dir="14049741" sx="125000" sy="125000" algn="tl" rotWithShape="0">
                  <a:srgbClr val="C7DFD3">
                    <a:alpha val="74998"/>
                  </a:srgbClr>
                </a:outerShdw>
              </a:effectLst>
              <a:latin typeface="Rockwell Extra Bold"/>
              <a:ea typeface="Rockwell Extra Bold"/>
              <a:cs typeface="Rockwell Extra Bold"/>
            </a:rPr>
            <a:t>Credit Line</a:t>
          </a:r>
          <a:endParaRPr lang="en-US" sz="3600" kern="10" spc="0">
            <a:ln w="9525">
              <a:solidFill>
                <a:srgbClr xmlns:mc="http://schemas.openxmlformats.org/markup-compatibility/2006" xmlns:a14="http://schemas.microsoft.com/office/drawing/2010/main" val="FF0000" mc:Ignorable="a14" a14:legacySpreadsheetColorIndex="10"/>
              </a:solidFill>
              <a:round/>
              <a:headEnd/>
              <a:tailEnd/>
            </a:ln>
            <a:solidFill>
              <a:srgbClr xmlns:mc="http://schemas.openxmlformats.org/markup-compatibility/2006" xmlns:a14="http://schemas.microsoft.com/office/drawing/2010/main" val="FF0000" mc:Ignorable="a14" a14:legacySpreadsheetColorIndex="10"/>
            </a:solidFill>
            <a:effectLst>
              <a:outerShdw blurRad="63500" dist="563972" dir="14049741" sx="125000" sy="125000" algn="tl" rotWithShape="0">
                <a:srgbClr val="C7DFD3">
                  <a:alpha val="74998"/>
                </a:srgbClr>
              </a:outerShdw>
            </a:effectLst>
            <a:latin typeface="Rockwell Extra Bold"/>
            <a:ea typeface="Rockwell Extra Bold"/>
            <a:cs typeface="Rockwell Extra Bold"/>
          </a:endParaRPr>
        </a:p>
      </xdr:txBody>
    </xdr:sp>
    <xdr:clientData/>
  </xdr:twoCellAnchor>
  <xdr:twoCellAnchor>
    <xdr:from>
      <xdr:col>4</xdr:col>
      <xdr:colOff>673100</xdr:colOff>
      <xdr:row>44</xdr:row>
      <xdr:rowOff>63500</xdr:rowOff>
    </xdr:from>
    <xdr:to>
      <xdr:col>8</xdr:col>
      <xdr:colOff>12700</xdr:colOff>
      <xdr:row>46</xdr:row>
      <xdr:rowOff>114300</xdr:rowOff>
    </xdr:to>
    <xdr:sp macro="" textlink="">
      <xdr:nvSpPr>
        <xdr:cNvPr id="6146" name="WordArt 2"/>
        <xdr:cNvSpPr>
          <a:spLocks noChangeArrowheads="1" noChangeShapeType="1" noTextEdit="1"/>
        </xdr:cNvSpPr>
      </xdr:nvSpPr>
      <xdr:spPr bwMode="auto">
        <a:xfrm>
          <a:off x="3467100" y="6807200"/>
          <a:ext cx="2133600" cy="355600"/>
        </a:xfrm>
        <a:prstGeom prst="rect">
          <a:avLst/>
        </a:prstGeom>
      </xdr:spPr>
      <xdr:txBody>
        <a:bodyPr wrap="none" fromWordArt="1">
          <a:prstTxWarp prst="textPlain">
            <a:avLst>
              <a:gd name="adj" fmla="val 49231"/>
            </a:avLst>
          </a:prstTxWarp>
        </a:bodyPr>
        <a:lstStyle/>
        <a:p>
          <a:pPr algn="l" rtl="0">
            <a:buNone/>
          </a:pPr>
          <a:r>
            <a:rPr lang="nb-NO" sz="1200" b="1" kern="10" spc="240">
              <a:ln w="12700">
                <a:solidFill>
                  <a:srgbClr xmlns:mc="http://schemas.openxmlformats.org/markup-compatibility/2006" xmlns:a14="http://schemas.microsoft.com/office/drawing/2010/main" val="000000" mc:Ignorable="a14" a14:legacySpreadsheetColorIndex="64"/>
                </a:solidFill>
                <a:round/>
                <a:headEnd/>
                <a:tailEnd/>
              </a:ln>
              <a:solidFill>
                <a:srgbClr xmlns:mc="http://schemas.openxmlformats.org/markup-compatibility/2006" xmlns:a14="http://schemas.microsoft.com/office/drawing/2010/main" val="000000" mc:Ignorable="a14" a14:legacySpreadsheetColorIndex="8"/>
              </a:solidFill>
              <a:effectLst>
                <a:outerShdw blurRad="63500" dist="38099" dir="2700000" sy="50000" kx="2115830" algn="bl" rotWithShape="0">
                  <a:srgbClr val="C0C0C0">
                    <a:alpha val="74998"/>
                  </a:srgbClr>
                </a:outerShdw>
              </a:effectLst>
              <a:latin typeface="Bradley Hand ITC"/>
              <a:ea typeface="Bradley Hand ITC"/>
              <a:cs typeface="Bradley Hand ITC"/>
            </a:rPr>
            <a:t>George W. Gallinger, Ph.D.</a:t>
          </a:r>
          <a:endParaRPr lang="en-US" sz="1200" b="1" kern="10" spc="240">
            <a:ln w="12700">
              <a:solidFill>
                <a:srgbClr xmlns:mc="http://schemas.openxmlformats.org/markup-compatibility/2006" xmlns:a14="http://schemas.microsoft.com/office/drawing/2010/main" val="000000" mc:Ignorable="a14" a14:legacySpreadsheetColorIndex="64"/>
              </a:solidFill>
              <a:round/>
              <a:headEnd/>
              <a:tailEnd/>
            </a:ln>
            <a:solidFill>
              <a:srgbClr xmlns:mc="http://schemas.openxmlformats.org/markup-compatibility/2006" xmlns:a14="http://schemas.microsoft.com/office/drawing/2010/main" val="000000" mc:Ignorable="a14" a14:legacySpreadsheetColorIndex="8"/>
            </a:solidFill>
            <a:effectLst>
              <a:outerShdw blurRad="63500" dist="38099" dir="2700000" sy="50000" kx="2115830" algn="bl" rotWithShape="0">
                <a:srgbClr val="C0C0C0">
                  <a:alpha val="74998"/>
                </a:srgbClr>
              </a:outerShdw>
            </a:effectLst>
            <a:latin typeface="Bradley Hand ITC"/>
            <a:ea typeface="Bradley Hand ITC"/>
            <a:cs typeface="Bradley Hand ITC"/>
          </a:endParaRPr>
        </a:p>
      </xdr:txBody>
    </xdr:sp>
    <xdr:clientData/>
  </xdr:twoCellAnchor>
  <xdr:twoCellAnchor>
    <xdr:from>
      <xdr:col>5</xdr:col>
      <xdr:colOff>88900</xdr:colOff>
      <xdr:row>47</xdr:row>
      <xdr:rowOff>88900</xdr:rowOff>
    </xdr:from>
    <xdr:to>
      <xdr:col>7</xdr:col>
      <xdr:colOff>508000</xdr:colOff>
      <xdr:row>50</xdr:row>
      <xdr:rowOff>25400</xdr:rowOff>
    </xdr:to>
    <xdr:sp macro="" textlink="">
      <xdr:nvSpPr>
        <xdr:cNvPr id="6147" name="WordArt 3"/>
        <xdr:cNvSpPr>
          <a:spLocks noChangeArrowheads="1" noChangeShapeType="1" noTextEdit="1"/>
        </xdr:cNvSpPr>
      </xdr:nvSpPr>
      <xdr:spPr bwMode="auto">
        <a:xfrm>
          <a:off x="3581400" y="7289800"/>
          <a:ext cx="1816100" cy="3937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900"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Narrow"/>
              <a:ea typeface="Arial Narrow"/>
              <a:cs typeface="Arial Narrow"/>
            </a:rPr>
            <a:t>Phone: 480.965.4221</a:t>
          </a:r>
        </a:p>
        <a:p>
          <a:pPr algn="ctr" rtl="0">
            <a:buNone/>
          </a:pPr>
          <a:r>
            <a:rPr lang="fr-FR" sz="900"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Narrow"/>
              <a:ea typeface="Arial Narrow"/>
              <a:cs typeface="Arial Narrow"/>
            </a:rPr>
            <a:t>Fax: 480.965.8539</a:t>
          </a:r>
        </a:p>
        <a:p>
          <a:pPr algn="ctr" rtl="0">
            <a:buNone/>
          </a:pPr>
          <a:r>
            <a:rPr lang="fr-FR" sz="900"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Narrow"/>
              <a:ea typeface="Arial Narrow"/>
              <a:cs typeface="Arial Narrow"/>
            </a:rPr>
            <a:t>Email: bac524@mainex1.asu.edu</a:t>
          </a:r>
          <a:endParaRPr lang="en-US" sz="900"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Arial Narrow"/>
            <a:ea typeface="Arial Narrow"/>
            <a:cs typeface="Arial Narrow"/>
          </a:endParaRPr>
        </a:p>
      </xdr:txBody>
    </xdr:sp>
    <xdr:clientData/>
  </xdr:twoCellAnchor>
  <xdr:twoCellAnchor>
    <xdr:from>
      <xdr:col>3</xdr:col>
      <xdr:colOff>609600</xdr:colOff>
      <xdr:row>1</xdr:row>
      <xdr:rowOff>0</xdr:rowOff>
    </xdr:from>
    <xdr:to>
      <xdr:col>9</xdr:col>
      <xdr:colOff>0</xdr:colOff>
      <xdr:row>43</xdr:row>
      <xdr:rowOff>101600</xdr:rowOff>
    </xdr:to>
    <xdr:sp macro="" textlink="">
      <xdr:nvSpPr>
        <xdr:cNvPr id="6148" name="Rectangle 4"/>
        <xdr:cNvSpPr>
          <a:spLocks noChangeArrowheads="1"/>
        </xdr:cNvSpPr>
      </xdr:nvSpPr>
      <xdr:spPr bwMode="auto">
        <a:xfrm>
          <a:off x="2705100" y="152400"/>
          <a:ext cx="3581400" cy="65405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en-US" sz="1000" b="0" i="0" u="none" strike="noStrike" baseline="0">
            <a:solidFill>
              <a:srgbClr val="000000"/>
            </a:solidFill>
            <a:latin typeface="Arial"/>
            <a:ea typeface="Arial"/>
            <a:cs typeface="Arial"/>
          </a:endParaRPr>
        </a:p>
        <a:p>
          <a:pPr algn="ctr" rtl="0">
            <a:defRPr sz="1000"/>
          </a:pPr>
          <a:r>
            <a:rPr lang="en-US" sz="2000" b="1" i="0" u="none" strike="noStrike" baseline="0">
              <a:solidFill>
                <a:srgbClr val="FFFFFF"/>
              </a:solidFill>
              <a:latin typeface="Comic Sans MS"/>
              <a:ea typeface="Comic Sans MS"/>
              <a:cs typeface="Comic Sans MS"/>
            </a:rPr>
            <a:t>Introduction</a:t>
          </a:r>
          <a:endParaRPr lang="en-US" sz="1000" b="0" i="0" u="none" strike="noStrike" baseline="0">
            <a:solidFill>
              <a:srgbClr val="000000"/>
            </a:solidFill>
            <a:latin typeface="Arial"/>
            <a:ea typeface="Arial"/>
            <a:cs typeface="Arial"/>
          </a:endParaRPr>
        </a:p>
        <a:p>
          <a:pPr algn="ctr" rtl="0">
            <a:defRPr sz="1000"/>
          </a:pPr>
          <a:r>
            <a:rPr lang="en-US" sz="1000" b="0" i="0" u="none" strike="noStrike" baseline="0">
              <a:solidFill>
                <a:srgbClr val="FFFFFF"/>
              </a:solidFill>
              <a:latin typeface="Comic Sans MS"/>
              <a:ea typeface="Comic Sans MS"/>
              <a:cs typeface="Comic Sans MS"/>
            </a:rPr>
            <a:t>The purpose of this Excel template is to allow you to determine a credit line using judgmental data. Hard numbers from financial statements are only used to help you make a judgment on one factor that enters your decision.</a:t>
          </a:r>
        </a:p>
        <a:p>
          <a:pPr algn="ctr" rtl="0">
            <a:defRPr sz="1000"/>
          </a:pPr>
          <a:endParaRPr lang="en-US" sz="1000" b="0" i="0" u="none" strike="noStrike" baseline="0">
            <a:solidFill>
              <a:srgbClr val="FFFFFF"/>
            </a:solidFill>
            <a:latin typeface="Comic Sans MS"/>
            <a:ea typeface="Comic Sans MS"/>
            <a:cs typeface="Comic Sans MS"/>
          </a:endParaRPr>
        </a:p>
        <a:p>
          <a:pPr algn="ctr" rtl="0">
            <a:defRPr sz="1000"/>
          </a:pPr>
          <a:r>
            <a:rPr lang="en-US" sz="1000" b="0" i="0" u="none" strike="noStrike" baseline="0">
              <a:solidFill>
                <a:srgbClr val="FFFFFF"/>
              </a:solidFill>
              <a:latin typeface="Comic Sans MS"/>
              <a:ea typeface="Comic Sans MS"/>
              <a:cs typeface="Comic Sans MS"/>
            </a:rPr>
            <a:t>The model requires you to input values in the yellow-shaded cells on the </a:t>
          </a:r>
          <a:r>
            <a:rPr lang="en-US" sz="1000" b="0" i="1" u="none" strike="noStrike" baseline="0">
              <a:solidFill>
                <a:srgbClr val="FFFFFF"/>
              </a:solidFill>
              <a:latin typeface="Comic Sans MS"/>
              <a:ea typeface="Comic Sans MS"/>
              <a:cs typeface="Comic Sans MS"/>
            </a:rPr>
            <a:t>Assigning Weights</a:t>
          </a:r>
          <a:r>
            <a:rPr lang="en-US" sz="1000" b="0" i="0" u="none" strike="noStrike" baseline="0">
              <a:solidFill>
                <a:srgbClr val="FFFFFF"/>
              </a:solidFill>
              <a:latin typeface="Comic Sans MS"/>
              <a:ea typeface="Comic Sans MS"/>
              <a:cs typeface="Comic Sans MS"/>
            </a:rPr>
            <a:t> sheet. It is a difficult task to determine meaningful inputs.  Use your credit experience and that of associates to determine reasonable numbers for the inputs.  Vary the inputs and check the sensitivity of the solution to any changed input values.</a:t>
          </a:r>
          <a:endParaRPr lang="en-US" sz="1000" b="0" i="0" u="none" strike="noStrike" baseline="0">
            <a:solidFill>
              <a:srgbClr val="FFFFFF"/>
            </a:solidFill>
            <a:latin typeface="Arial"/>
            <a:ea typeface="Arial"/>
            <a:cs typeface="Arial"/>
          </a:endParaRPr>
        </a:p>
        <a:p>
          <a:pPr algn="ctr" rtl="0">
            <a:defRPr sz="1000"/>
          </a:pPr>
          <a:endParaRPr lang="en-US" sz="1000" b="0" i="0" u="none" strike="noStrike" baseline="0">
            <a:solidFill>
              <a:srgbClr val="FFFFFF"/>
            </a:solidFill>
            <a:latin typeface="Arial"/>
            <a:ea typeface="Arial"/>
            <a:cs typeface="Arial"/>
          </a:endParaRPr>
        </a:p>
        <a:p>
          <a:pPr algn="ctr" rtl="0">
            <a:defRPr sz="1000"/>
          </a:pPr>
          <a:r>
            <a:rPr lang="en-US" sz="1000" b="0" i="0" u="none" strike="noStrike" baseline="0">
              <a:solidFill>
                <a:srgbClr val="FFFFFF"/>
              </a:solidFill>
              <a:latin typeface="Comic Sans MS"/>
              <a:ea typeface="Comic Sans MS"/>
              <a:cs typeface="Comic Sans MS"/>
            </a:rPr>
            <a:t>The template is based on sound statistical methodology that makes use of judgmental inputs. Once you understand it, engage marketing and sales personnel in the credit decision to show them how a credit line is affected  by risk expectations.</a:t>
          </a:r>
        </a:p>
        <a:p>
          <a:pPr algn="ctr" rtl="0">
            <a:defRPr sz="1000"/>
          </a:pPr>
          <a:endParaRPr lang="en-US" sz="1000" b="0" i="0" u="none" strike="noStrike" baseline="0">
            <a:solidFill>
              <a:srgbClr val="FFFFFF"/>
            </a:solidFill>
            <a:latin typeface="Arial"/>
            <a:ea typeface="Arial"/>
            <a:cs typeface="Arial"/>
          </a:endParaRPr>
        </a:p>
        <a:p>
          <a:pPr algn="ctr" rtl="0">
            <a:defRPr sz="1000"/>
          </a:pPr>
          <a:r>
            <a:rPr lang="en-US" sz="1000" b="0" i="0" u="none" strike="noStrike" baseline="0">
              <a:solidFill>
                <a:srgbClr val="FFFFFF"/>
              </a:solidFill>
              <a:latin typeface="Comic Sans MS"/>
              <a:ea typeface="Comic Sans MS"/>
              <a:cs typeface="Comic Sans MS"/>
            </a:rPr>
            <a:t>Hopefully, this template will provide you with the ability to make better analyses of credit decisions. If so, you can rightfully claim that you have added value to the company.</a:t>
          </a:r>
          <a:endParaRPr lang="en-US" sz="1000" b="0" i="0" u="none" strike="noStrike" baseline="0">
            <a:solidFill>
              <a:srgbClr val="000000"/>
            </a:solidFill>
            <a:latin typeface="Comic Sans MS"/>
            <a:ea typeface="Comic Sans MS"/>
            <a:cs typeface="Comic Sans MS"/>
          </a:endParaRPr>
        </a:p>
        <a:p>
          <a:pPr algn="ctr" rtl="0">
            <a:defRPr sz="1000"/>
          </a:pPr>
          <a:endParaRPr lang="en-US" sz="1000" b="0" i="0" u="none" strike="noStrike" baseline="0">
            <a:solidFill>
              <a:srgbClr val="000000"/>
            </a:solidFill>
            <a:latin typeface="Arial"/>
            <a:ea typeface="Arial"/>
            <a:cs typeface="Arial"/>
          </a:endParaRPr>
        </a:p>
        <a:p>
          <a:pPr algn="ctr" rtl="0">
            <a:defRPr sz="1000"/>
          </a:pPr>
          <a:endParaRPr lang="en-US" sz="1000" b="0" i="0" u="none" strike="noStrike" baseline="0">
            <a:solidFill>
              <a:srgbClr val="000000"/>
            </a:solidFill>
            <a:latin typeface="Arial"/>
            <a:ea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88900</xdr:colOff>
      <xdr:row>7</xdr:row>
      <xdr:rowOff>63500</xdr:rowOff>
    </xdr:from>
    <xdr:to>
      <xdr:col>7</xdr:col>
      <xdr:colOff>647700</xdr:colOff>
      <xdr:row>18</xdr:row>
      <xdr:rowOff>12700</xdr:rowOff>
    </xdr:to>
    <xdr:sp macro="" textlink="">
      <xdr:nvSpPr>
        <xdr:cNvPr id="1025" name="Text 1"/>
        <xdr:cNvSpPr txBox="1">
          <a:spLocks noChangeArrowheads="1"/>
        </xdr:cNvSpPr>
      </xdr:nvSpPr>
      <xdr:spPr bwMode="auto">
        <a:xfrm>
          <a:off x="3467100" y="1066800"/>
          <a:ext cx="3251200" cy="1485900"/>
        </a:xfrm>
        <a:prstGeom prst="rect">
          <a:avLst/>
        </a:prstGeom>
        <a:solidFill>
          <a:srgbClr xmlns:mc="http://schemas.openxmlformats.org/markup-compatibility/2006" xmlns:a14="http://schemas.microsoft.com/office/drawing/2010/main" val="FFFFC0"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800" b="1" i="0" u="none" strike="noStrike" baseline="0">
              <a:solidFill>
                <a:srgbClr val="0000FF"/>
              </a:solidFill>
              <a:latin typeface="Arial"/>
              <a:ea typeface="Arial"/>
              <a:cs typeface="Arial"/>
            </a:rPr>
            <a:t>Insert values in the yellow-shaded cells. </a:t>
          </a:r>
          <a:r>
            <a:rPr lang="en-US" sz="800" b="1" i="0" u="none" strike="noStrike" baseline="0">
              <a:solidFill>
                <a:srgbClr val="000000"/>
              </a:solidFill>
              <a:latin typeface="Arial"/>
              <a:ea typeface="Arial"/>
              <a:cs typeface="Arial"/>
            </a:rPr>
            <a:t>For example, ask the question of each possible pair: </a:t>
          </a:r>
          <a:r>
            <a:rPr lang="en-US" sz="800" b="1" i="0" u="none" strike="noStrike" baseline="0">
              <a:solidFill>
                <a:srgbClr val="0000FF"/>
              </a:solidFill>
              <a:latin typeface="Arial"/>
              <a:ea typeface="Arial"/>
              <a:cs typeface="Arial"/>
            </a:rPr>
            <a:t>"If credit is to be granted, how much more important is (say) payment record than (say) customer background?" </a:t>
          </a:r>
          <a:r>
            <a:rPr lang="en-US" sz="800" b="1" i="0" u="none" strike="noStrike" baseline="0">
              <a:solidFill>
                <a:srgbClr val="000000"/>
              </a:solidFill>
              <a:latin typeface="Arial"/>
              <a:ea typeface="Arial"/>
              <a:cs typeface="Arial"/>
            </a:rPr>
            <a:t>If payment record (row) has </a:t>
          </a:r>
          <a:r>
            <a:rPr lang="en-US" sz="800" b="0" i="1" u="none" strike="noStrike" baseline="0">
              <a:solidFill>
                <a:srgbClr val="000000"/>
              </a:solidFill>
              <a:latin typeface="Arial"/>
              <a:ea typeface="Arial"/>
              <a:cs typeface="Arial"/>
            </a:rPr>
            <a:t>strong importance</a:t>
          </a:r>
          <a:r>
            <a:rPr lang="en-US" sz="800" b="1" i="0" u="none" strike="noStrike" baseline="0">
              <a:solidFill>
                <a:srgbClr val="000000"/>
              </a:solidFill>
              <a:latin typeface="Arial"/>
              <a:ea typeface="Arial"/>
              <a:cs typeface="Arial"/>
            </a:rPr>
            <a:t> over customer background (column), insert 5 in cell B4. </a:t>
          </a:r>
        </a:p>
        <a:p>
          <a:pPr algn="l" rtl="0">
            <a:defRPr sz="1000"/>
          </a:pPr>
          <a:r>
            <a:rPr lang="en-US" sz="800" b="1" i="0" u="none" strike="noStrike" baseline="0">
              <a:solidFill>
                <a:srgbClr val="000000"/>
              </a:solidFill>
              <a:latin typeface="Arial"/>
              <a:ea typeface="Arial"/>
              <a:cs typeface="Arial"/>
            </a:rPr>
            <a:t>Ask the question of geographical location and customer background. If customer background (column) has </a:t>
          </a:r>
          <a:r>
            <a:rPr lang="en-US" sz="800" b="0" i="1" u="none" strike="noStrike" baseline="0">
              <a:solidFill>
                <a:srgbClr val="000000"/>
              </a:solidFill>
              <a:latin typeface="Arial"/>
              <a:ea typeface="Arial"/>
              <a:cs typeface="Arial"/>
            </a:rPr>
            <a:t>very strong importance</a:t>
          </a:r>
          <a:r>
            <a:rPr lang="en-US" sz="800" b="1" i="0" u="none" strike="noStrike" baseline="0">
              <a:solidFill>
                <a:srgbClr val="000000"/>
              </a:solidFill>
              <a:latin typeface="Arial"/>
              <a:ea typeface="Arial"/>
              <a:cs typeface="Arial"/>
            </a:rPr>
            <a:t> over geographical location (row), insert 0.1429 in cell B5.</a:t>
          </a:r>
        </a:p>
      </xdr:txBody>
    </xdr:sp>
    <xdr:clientData/>
  </xdr:twoCellAnchor>
  <xdr:twoCellAnchor>
    <xdr:from>
      <xdr:col>0</xdr:col>
      <xdr:colOff>342900</xdr:colOff>
      <xdr:row>18</xdr:row>
      <xdr:rowOff>88900</xdr:rowOff>
    </xdr:from>
    <xdr:to>
      <xdr:col>4</xdr:col>
      <xdr:colOff>266700</xdr:colOff>
      <xdr:row>40</xdr:row>
      <xdr:rowOff>88900</xdr:rowOff>
    </xdr:to>
    <xdr:sp macro="" textlink="">
      <xdr:nvSpPr>
        <xdr:cNvPr id="1026" name="Text 2"/>
        <xdr:cNvSpPr txBox="1">
          <a:spLocks noChangeArrowheads="1"/>
        </xdr:cNvSpPr>
      </xdr:nvSpPr>
      <xdr:spPr bwMode="auto">
        <a:xfrm>
          <a:off x="342900" y="2628900"/>
          <a:ext cx="3975100" cy="30734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sz="1000" b="1" i="0" u="none" strike="noStrike" baseline="0">
              <a:solidFill>
                <a:srgbClr val="000000"/>
              </a:solidFill>
              <a:latin typeface="Arial"/>
              <a:ea typeface="Arial"/>
              <a:cs typeface="Arial"/>
            </a:rPr>
            <a:t>Definitions</a:t>
          </a:r>
          <a:endParaRPr lang="en-US" sz="800" b="1" i="0" u="none" strike="noStrike" baseline="0">
            <a:solidFill>
              <a:srgbClr val="000000"/>
            </a:solidFill>
            <a:latin typeface="Arial"/>
            <a:ea typeface="Arial"/>
            <a:cs typeface="Arial"/>
          </a:endParaRPr>
        </a:p>
        <a:p>
          <a:pPr algn="ctr" rtl="0">
            <a:defRPr sz="1000"/>
          </a:pPr>
          <a:r>
            <a:rPr lang="en-US" sz="800" b="1" i="0" u="none" strike="noStrike" baseline="0">
              <a:solidFill>
                <a:srgbClr val="FF0000"/>
              </a:solidFill>
              <a:latin typeface="Arial"/>
              <a:ea typeface="Arial"/>
              <a:cs typeface="Arial"/>
            </a:rPr>
            <a:t>Customer Background</a:t>
          </a:r>
          <a:endParaRPr lang="en-US" sz="800" b="1" i="0" u="none" strike="noStrike" baseline="0">
            <a:solidFill>
              <a:srgbClr val="000000"/>
            </a:solidFill>
            <a:latin typeface="Arial"/>
            <a:ea typeface="Arial"/>
            <a:cs typeface="Arial"/>
          </a:endParaRPr>
        </a:p>
        <a:p>
          <a:pPr algn="ctr" rtl="0">
            <a:defRPr sz="1000"/>
          </a:pPr>
          <a:r>
            <a:rPr lang="en-US" sz="800" b="1" i="0" u="none" strike="noStrike" baseline="0">
              <a:solidFill>
                <a:srgbClr val="000000"/>
              </a:solidFill>
              <a:latin typeface="Arial"/>
              <a:ea typeface="Arial"/>
              <a:cs typeface="Arial"/>
            </a:rPr>
            <a:t> </a:t>
          </a:r>
          <a:r>
            <a:rPr lang="en-US" sz="800" b="1" i="1" u="none" strike="noStrike" baseline="0">
              <a:solidFill>
                <a:srgbClr val="000000"/>
              </a:solidFill>
              <a:latin typeface="Arial"/>
              <a:ea typeface="Arial"/>
              <a:cs typeface="Arial"/>
            </a:rPr>
            <a:t> * Years in business</a:t>
          </a:r>
        </a:p>
        <a:p>
          <a:pPr algn="ctr" rtl="0">
            <a:defRPr sz="1000"/>
          </a:pPr>
          <a:r>
            <a:rPr lang="en-US" sz="800" b="1" i="1" u="none" strike="noStrike" baseline="0">
              <a:solidFill>
                <a:srgbClr val="000000"/>
              </a:solidFill>
              <a:latin typeface="Arial"/>
              <a:ea typeface="Arial"/>
              <a:cs typeface="Arial"/>
            </a:rPr>
            <a:t>  * Other business affiliations</a:t>
          </a:r>
          <a:endParaRPr lang="en-US" sz="800" b="1" i="0" u="none" strike="noStrike" baseline="0">
            <a:solidFill>
              <a:srgbClr val="000000"/>
            </a:solidFill>
            <a:latin typeface="Arial"/>
            <a:ea typeface="Arial"/>
            <a:cs typeface="Arial"/>
          </a:endParaRPr>
        </a:p>
        <a:p>
          <a:pPr algn="ctr" rtl="0">
            <a:defRPr sz="1000"/>
          </a:pPr>
          <a:endParaRPr lang="en-US" sz="800" b="1" i="0" u="none" strike="noStrike" baseline="0">
            <a:solidFill>
              <a:srgbClr val="000000"/>
            </a:solidFill>
            <a:latin typeface="Arial"/>
            <a:ea typeface="Arial"/>
            <a:cs typeface="Arial"/>
          </a:endParaRPr>
        </a:p>
        <a:p>
          <a:pPr algn="ctr" rtl="0">
            <a:defRPr sz="1000"/>
          </a:pPr>
          <a:r>
            <a:rPr lang="en-US" sz="800" b="1" i="0" u="none" strike="noStrike" baseline="0">
              <a:solidFill>
                <a:srgbClr val="FF0000"/>
              </a:solidFill>
              <a:latin typeface="Arial"/>
              <a:ea typeface="Arial"/>
              <a:cs typeface="Arial"/>
            </a:rPr>
            <a:t>Payment Record</a:t>
          </a:r>
          <a:endParaRPr lang="en-US" sz="800" b="1" i="0" u="none" strike="noStrike" baseline="0">
            <a:solidFill>
              <a:srgbClr val="000000"/>
            </a:solidFill>
            <a:latin typeface="Arial"/>
            <a:ea typeface="Arial"/>
            <a:cs typeface="Arial"/>
          </a:endParaRPr>
        </a:p>
        <a:p>
          <a:pPr algn="ctr" rtl="0">
            <a:defRPr sz="1000"/>
          </a:pPr>
          <a:r>
            <a:rPr lang="en-US" sz="800" b="1" i="0" u="none" strike="noStrike" baseline="0">
              <a:solidFill>
                <a:srgbClr val="000000"/>
              </a:solidFill>
              <a:latin typeface="Arial"/>
              <a:ea typeface="Arial"/>
              <a:cs typeface="Arial"/>
            </a:rPr>
            <a:t> </a:t>
          </a:r>
          <a:r>
            <a:rPr lang="en-US" sz="800" b="1" i="1" u="none" strike="noStrike" baseline="0">
              <a:solidFill>
                <a:srgbClr val="000000"/>
              </a:solidFill>
              <a:latin typeface="Arial"/>
              <a:ea typeface="Arial"/>
              <a:cs typeface="Arial"/>
            </a:rPr>
            <a:t> * Payment record from agency reports</a:t>
          </a:r>
        </a:p>
        <a:p>
          <a:pPr algn="ctr" rtl="0">
            <a:defRPr sz="1000"/>
          </a:pPr>
          <a:r>
            <a:rPr lang="en-US" sz="800" b="1" i="1" u="none" strike="noStrike" baseline="0">
              <a:solidFill>
                <a:srgbClr val="000000"/>
              </a:solidFill>
              <a:latin typeface="Arial"/>
              <a:ea typeface="Arial"/>
              <a:cs typeface="Arial"/>
            </a:rPr>
            <a:t>  * Payment record with the firm (for existing customers)</a:t>
          </a:r>
          <a:endParaRPr lang="en-US" sz="800" b="1" i="0" u="none" strike="noStrike" baseline="0">
            <a:solidFill>
              <a:srgbClr val="000000"/>
            </a:solidFill>
            <a:latin typeface="Arial"/>
            <a:ea typeface="Arial"/>
            <a:cs typeface="Arial"/>
          </a:endParaRPr>
        </a:p>
        <a:p>
          <a:pPr algn="ctr" rtl="0">
            <a:defRPr sz="1000"/>
          </a:pPr>
          <a:endParaRPr lang="en-US" sz="800" b="1" i="0" u="none" strike="noStrike" baseline="0">
            <a:solidFill>
              <a:srgbClr val="000000"/>
            </a:solidFill>
            <a:latin typeface="Arial"/>
            <a:ea typeface="Arial"/>
            <a:cs typeface="Arial"/>
          </a:endParaRPr>
        </a:p>
        <a:p>
          <a:pPr algn="ctr" rtl="0">
            <a:defRPr sz="1000"/>
          </a:pPr>
          <a:r>
            <a:rPr lang="en-US" sz="800" b="1" i="0" u="none" strike="noStrike" baseline="0">
              <a:solidFill>
                <a:srgbClr val="FF0000"/>
              </a:solidFill>
              <a:latin typeface="Arial"/>
              <a:ea typeface="Arial"/>
              <a:cs typeface="Arial"/>
            </a:rPr>
            <a:t>Geographical Location</a:t>
          </a:r>
          <a:endParaRPr lang="en-US" sz="800" b="1" i="0" u="none" strike="noStrike" baseline="0">
            <a:solidFill>
              <a:srgbClr val="000000"/>
            </a:solidFill>
            <a:latin typeface="Arial"/>
            <a:ea typeface="Arial"/>
            <a:cs typeface="Arial"/>
          </a:endParaRPr>
        </a:p>
        <a:p>
          <a:pPr algn="ctr" rtl="0">
            <a:defRPr sz="1000"/>
          </a:pPr>
          <a:endParaRPr lang="en-US" sz="800" b="1" i="0" u="none" strike="noStrike" baseline="0">
            <a:solidFill>
              <a:srgbClr val="000000"/>
            </a:solidFill>
            <a:latin typeface="Arial"/>
            <a:ea typeface="Arial"/>
            <a:cs typeface="Arial"/>
          </a:endParaRPr>
        </a:p>
        <a:p>
          <a:pPr algn="ctr" rtl="0">
            <a:defRPr sz="1000"/>
          </a:pPr>
          <a:r>
            <a:rPr lang="en-US" sz="800" b="1" i="0" u="none" strike="noStrike" baseline="0">
              <a:solidFill>
                <a:srgbClr val="FF0000"/>
              </a:solidFill>
              <a:latin typeface="Arial"/>
              <a:ea typeface="Arial"/>
              <a:cs typeface="Arial"/>
            </a:rPr>
            <a:t>Business Potential and Frequency</a:t>
          </a:r>
          <a:endParaRPr lang="en-US" sz="800" b="1" i="0" u="none" strike="noStrike" baseline="0">
            <a:solidFill>
              <a:srgbClr val="000000"/>
            </a:solidFill>
            <a:latin typeface="Arial"/>
            <a:ea typeface="Arial"/>
            <a:cs typeface="Arial"/>
          </a:endParaRPr>
        </a:p>
        <a:p>
          <a:pPr algn="ctr" rtl="0">
            <a:defRPr sz="1000"/>
          </a:pPr>
          <a:r>
            <a:rPr lang="en-US" sz="800" b="1" i="1" u="none" strike="noStrike" baseline="0">
              <a:solidFill>
                <a:srgbClr val="000000"/>
              </a:solidFill>
              <a:latin typeface="Arial"/>
              <a:ea typeface="Arial"/>
              <a:cs typeface="Arial"/>
            </a:rPr>
            <a:t>  * Potential to grow</a:t>
          </a:r>
        </a:p>
        <a:p>
          <a:pPr algn="ctr" rtl="0">
            <a:defRPr sz="1000"/>
          </a:pPr>
          <a:r>
            <a:rPr lang="en-US" sz="800" b="1" i="1" u="none" strike="noStrike" baseline="0">
              <a:solidFill>
                <a:srgbClr val="000000"/>
              </a:solidFill>
              <a:latin typeface="Arial"/>
              <a:ea typeface="Arial"/>
              <a:cs typeface="Arial"/>
            </a:rPr>
            <a:t>  * Customer's market position</a:t>
          </a:r>
        </a:p>
        <a:p>
          <a:pPr algn="ctr" rtl="0">
            <a:defRPr sz="1000"/>
          </a:pPr>
          <a:r>
            <a:rPr lang="en-US" sz="800" b="1" i="1" u="none" strike="noStrike" baseline="0">
              <a:solidFill>
                <a:srgbClr val="000000"/>
              </a:solidFill>
              <a:latin typeface="Arial"/>
              <a:ea typeface="Arial"/>
              <a:cs typeface="Arial"/>
            </a:rPr>
            <a:t>  * Market for firm's other products</a:t>
          </a:r>
        </a:p>
        <a:p>
          <a:pPr algn="ctr" rtl="0">
            <a:defRPr sz="1000"/>
          </a:pPr>
          <a:r>
            <a:rPr lang="en-US" sz="800" b="1" i="1" u="none" strike="noStrike" baseline="0">
              <a:solidFill>
                <a:srgbClr val="000000"/>
              </a:solidFill>
              <a:latin typeface="Arial"/>
              <a:ea typeface="Arial"/>
              <a:cs typeface="Arial"/>
            </a:rPr>
            <a:t>  * Frequency of orders</a:t>
          </a:r>
          <a:endParaRPr lang="en-US" sz="800" b="1" i="0" u="none" strike="noStrike" baseline="0">
            <a:solidFill>
              <a:srgbClr val="000000"/>
            </a:solidFill>
            <a:latin typeface="Arial"/>
            <a:ea typeface="Arial"/>
            <a:cs typeface="Arial"/>
          </a:endParaRPr>
        </a:p>
        <a:p>
          <a:pPr algn="ctr" rtl="0">
            <a:defRPr sz="1000"/>
          </a:pPr>
          <a:endParaRPr lang="en-US" sz="800" b="1" i="0" u="none" strike="noStrike" baseline="0">
            <a:solidFill>
              <a:srgbClr val="000000"/>
            </a:solidFill>
            <a:latin typeface="Arial"/>
            <a:ea typeface="Arial"/>
            <a:cs typeface="Arial"/>
          </a:endParaRPr>
        </a:p>
        <a:p>
          <a:pPr algn="ctr" rtl="0">
            <a:defRPr sz="1000"/>
          </a:pPr>
          <a:r>
            <a:rPr lang="en-US" sz="800" b="1" i="0" u="none" strike="noStrike" baseline="0">
              <a:solidFill>
                <a:srgbClr val="FF0000"/>
              </a:solidFill>
              <a:latin typeface="Arial"/>
              <a:ea typeface="Arial"/>
              <a:cs typeface="Arial"/>
            </a:rPr>
            <a:t>Financial Soundness</a:t>
          </a:r>
          <a:endParaRPr lang="en-US" sz="800" b="1" i="0" u="none" strike="noStrike" baseline="0">
            <a:solidFill>
              <a:srgbClr val="000000"/>
            </a:solidFill>
            <a:latin typeface="Arial"/>
            <a:ea typeface="Arial"/>
            <a:cs typeface="Arial"/>
          </a:endParaRPr>
        </a:p>
        <a:p>
          <a:pPr algn="ctr" rtl="0">
            <a:defRPr sz="1000"/>
          </a:pPr>
          <a:r>
            <a:rPr lang="en-US" sz="800" b="1" i="0" u="none" strike="noStrike" baseline="0">
              <a:solidFill>
                <a:srgbClr val="000000"/>
              </a:solidFill>
              <a:latin typeface="Arial"/>
              <a:ea typeface="Arial"/>
              <a:cs typeface="Arial"/>
            </a:rPr>
            <a:t> </a:t>
          </a:r>
          <a:r>
            <a:rPr lang="en-US" sz="800" b="1" i="1" u="none" strike="noStrike" baseline="0">
              <a:solidFill>
                <a:srgbClr val="000000"/>
              </a:solidFill>
              <a:latin typeface="Arial"/>
              <a:ea typeface="Arial"/>
              <a:cs typeface="Arial"/>
            </a:rPr>
            <a:t> *Audited or unaudited statements</a:t>
          </a:r>
        </a:p>
        <a:p>
          <a:pPr algn="ctr" rtl="0">
            <a:defRPr sz="1000"/>
          </a:pPr>
          <a:r>
            <a:rPr lang="en-US" sz="800" b="1" i="1" u="none" strike="noStrike" baseline="0">
              <a:solidFill>
                <a:srgbClr val="000000"/>
              </a:solidFill>
              <a:latin typeface="Arial"/>
              <a:ea typeface="Arial"/>
              <a:cs typeface="Arial"/>
            </a:rPr>
            <a:t>  * Pro forma or actual performance</a:t>
          </a:r>
        </a:p>
        <a:p>
          <a:pPr algn="ctr" rtl="0">
            <a:defRPr sz="1000"/>
          </a:pPr>
          <a:r>
            <a:rPr lang="en-US" sz="800" b="1" i="1" u="none" strike="noStrike" baseline="0">
              <a:solidFill>
                <a:srgbClr val="000000"/>
              </a:solidFill>
              <a:latin typeface="Arial"/>
              <a:ea typeface="Arial"/>
              <a:cs typeface="Arial"/>
            </a:rPr>
            <a:t>  * Profitability</a:t>
          </a:r>
          <a:endParaRPr lang="en-US" sz="900" b="0" i="0" u="none" strike="noStrike" baseline="0">
            <a:solidFill>
              <a:srgbClr val="000000"/>
            </a:solidFill>
            <a:latin typeface="Arial"/>
            <a:ea typeface="Arial"/>
            <a:cs typeface="Arial"/>
          </a:endParaRPr>
        </a:p>
        <a:p>
          <a:pPr algn="ctr" rtl="0">
            <a:defRPr sz="1000"/>
          </a:pPr>
          <a:endParaRPr lang="en-US" sz="900" b="0" i="0" u="none" strike="noStrike" baseline="0">
            <a:solidFill>
              <a:srgbClr val="000000"/>
            </a:solidFill>
            <a:latin typeface="Arial"/>
            <a:ea typeface="Arial"/>
            <a:cs typeface="Arial"/>
          </a:endParaRPr>
        </a:p>
        <a:p>
          <a:pPr algn="ctr" rtl="0">
            <a:defRPr sz="1000"/>
          </a:pPr>
          <a:endParaRPr lang="en-US" sz="900" b="0" i="0" u="none" strike="noStrike" baseline="0">
            <a:solidFill>
              <a:srgbClr val="000000"/>
            </a:solidFill>
            <a:latin typeface="Arial"/>
            <a:ea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177800</xdr:colOff>
      <xdr:row>2</xdr:row>
      <xdr:rowOff>12700</xdr:rowOff>
    </xdr:from>
    <xdr:to>
      <xdr:col>7</xdr:col>
      <xdr:colOff>698500</xdr:colOff>
      <xdr:row>7</xdr:row>
      <xdr:rowOff>0</xdr:rowOff>
    </xdr:to>
    <xdr:sp macro="" textlink="">
      <xdr:nvSpPr>
        <xdr:cNvPr id="2049" name="Text 1"/>
        <xdr:cNvSpPr txBox="1">
          <a:spLocks noChangeArrowheads="1"/>
        </xdr:cNvSpPr>
      </xdr:nvSpPr>
      <xdr:spPr bwMode="auto">
        <a:xfrm>
          <a:off x="5842000" y="304800"/>
          <a:ext cx="1257300" cy="6985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sz="800" b="1" i="0" u="none" strike="noStrike" baseline="0">
              <a:solidFill>
                <a:srgbClr val="FFFFFF"/>
              </a:solidFill>
              <a:latin typeface="Arial"/>
              <a:ea typeface="Arial"/>
              <a:cs typeface="Arial"/>
            </a:rPr>
            <a:t>You don't do anything on this sheet. It simply provides information.</a:t>
          </a:r>
        </a:p>
      </xdr:txBody>
    </xdr:sp>
    <xdr:clientData/>
  </xdr:twoCellAnchor>
  <xdr:twoCellAnchor>
    <xdr:from>
      <xdr:col>3</xdr:col>
      <xdr:colOff>38100</xdr:colOff>
      <xdr:row>31</xdr:row>
      <xdr:rowOff>63500</xdr:rowOff>
    </xdr:from>
    <xdr:to>
      <xdr:col>6</xdr:col>
      <xdr:colOff>571500</xdr:colOff>
      <xdr:row>44</xdr:row>
      <xdr:rowOff>50800</xdr:rowOff>
    </xdr:to>
    <xdr:sp macro="" textlink="">
      <xdr:nvSpPr>
        <xdr:cNvPr id="2050" name="Text 1"/>
        <xdr:cNvSpPr txBox="1">
          <a:spLocks noChangeArrowheads="1"/>
        </xdr:cNvSpPr>
      </xdr:nvSpPr>
      <xdr:spPr bwMode="auto">
        <a:xfrm>
          <a:off x="3492500" y="4470400"/>
          <a:ext cx="2743200" cy="1803400"/>
        </a:xfrm>
        <a:prstGeom prst="rect">
          <a:avLst/>
        </a:prstGeom>
        <a:solidFill>
          <a:srgbClr xmlns:mc="http://schemas.openxmlformats.org/markup-compatibility/2006" xmlns:a14="http://schemas.microsoft.com/office/drawing/2010/main" val="FFFFC0"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0" anchor="t" upright="1"/>
        <a:lstStyle/>
        <a:p>
          <a:pPr algn="ctr" rtl="0">
            <a:defRPr sz="1000"/>
          </a:pPr>
          <a:r>
            <a:rPr lang="en-US" sz="700" b="1" i="0" u="none" strike="noStrike" baseline="0">
              <a:solidFill>
                <a:srgbClr val="0000FF"/>
              </a:solidFill>
              <a:latin typeface="Arial"/>
              <a:ea typeface="Arial"/>
              <a:cs typeface="Arial"/>
            </a:rPr>
            <a:t>Insert values in the yellow-shaded cells. </a:t>
          </a:r>
        </a:p>
        <a:p>
          <a:pPr algn="ctr" rtl="0">
            <a:defRPr sz="1000"/>
          </a:pPr>
          <a:endParaRPr lang="en-US" sz="700" b="1" i="0" u="none" strike="noStrike" baseline="0">
            <a:solidFill>
              <a:srgbClr val="0000FF"/>
            </a:solidFill>
            <a:latin typeface="Arial"/>
            <a:ea typeface="Arial"/>
            <a:cs typeface="Arial"/>
          </a:endParaRPr>
        </a:p>
        <a:p>
          <a:pPr algn="ctr" rtl="0">
            <a:defRPr sz="1000"/>
          </a:pPr>
          <a:r>
            <a:rPr lang="en-US" sz="700" b="1" i="0" u="none" strike="noStrike" baseline="0">
              <a:solidFill>
                <a:srgbClr val="000000"/>
              </a:solidFill>
              <a:latin typeface="Arial"/>
              <a:ea typeface="Arial"/>
              <a:cs typeface="Arial"/>
            </a:rPr>
            <a:t>For example, ask the question of each possible attribute: </a:t>
          </a:r>
          <a:r>
            <a:rPr lang="en-US" sz="700" b="1" i="1" u="none" strike="noStrike" baseline="0">
              <a:solidFill>
                <a:srgbClr val="0000FF"/>
              </a:solidFill>
              <a:latin typeface="Arial"/>
              <a:ea typeface="Arial"/>
              <a:cs typeface="Arial"/>
            </a:rPr>
            <a:t>"Is the customer's payment record more important in granting credit than in denying credit? If so, what is the relative strength?" </a:t>
          </a:r>
          <a:r>
            <a:rPr lang="en-US" sz="700" b="1" i="0" u="none" strike="noStrike" baseline="0">
              <a:solidFill>
                <a:srgbClr val="000000"/>
              </a:solidFill>
              <a:latin typeface="Arial"/>
              <a:ea typeface="Arial"/>
              <a:cs typeface="Arial"/>
            </a:rPr>
            <a:t>If you believe granting credit has a </a:t>
          </a:r>
          <a:r>
            <a:rPr lang="en-US" sz="700" b="0" i="1" u="none" strike="noStrike" baseline="0">
              <a:solidFill>
                <a:srgbClr val="000000"/>
              </a:solidFill>
              <a:latin typeface="Arial"/>
              <a:ea typeface="Arial"/>
              <a:cs typeface="Arial"/>
            </a:rPr>
            <a:t>very strong importance </a:t>
          </a:r>
          <a:r>
            <a:rPr lang="en-US" sz="700" b="1" i="0" u="none" strike="noStrike" baseline="0">
              <a:solidFill>
                <a:srgbClr val="000000"/>
              </a:solidFill>
              <a:latin typeface="Arial"/>
              <a:ea typeface="Arial"/>
              <a:cs typeface="Arial"/>
            </a:rPr>
            <a:t>over denying credit, insert 7 in cell C26.   </a:t>
          </a:r>
        </a:p>
        <a:p>
          <a:pPr algn="ctr" rtl="0">
            <a:defRPr sz="1000"/>
          </a:pPr>
          <a:endParaRPr lang="en-US" sz="700" b="1" i="0" u="none" strike="noStrike" baseline="0">
            <a:solidFill>
              <a:srgbClr val="000000"/>
            </a:solidFill>
            <a:latin typeface="Arial"/>
            <a:ea typeface="Arial"/>
            <a:cs typeface="Arial"/>
          </a:endParaRPr>
        </a:p>
        <a:p>
          <a:pPr algn="ctr" rtl="0">
            <a:defRPr sz="1000"/>
          </a:pPr>
          <a:r>
            <a:rPr lang="en-US" sz="700" b="1" i="0" u="none" strike="noStrike" baseline="0">
              <a:solidFill>
                <a:srgbClr val="000000"/>
              </a:solidFill>
              <a:latin typeface="Arial"/>
              <a:ea typeface="Arial"/>
              <a:cs typeface="Arial"/>
            </a:rPr>
            <a:t>If you think that geographical location is more important in denying credit than in granting credit, what is the relative importance? If you </a:t>
          </a:r>
          <a:r>
            <a:rPr lang="en-US" sz="700" b="0" i="1" u="none" strike="noStrike" baseline="0">
              <a:solidFill>
                <a:srgbClr val="000000"/>
              </a:solidFill>
              <a:latin typeface="Arial"/>
              <a:ea typeface="Arial"/>
              <a:cs typeface="Arial"/>
            </a:rPr>
            <a:t>slightly favor </a:t>
          </a:r>
          <a:r>
            <a:rPr lang="en-US" sz="700" b="1" i="0" u="none" strike="noStrike" baseline="0">
              <a:solidFill>
                <a:srgbClr val="000000"/>
              </a:solidFill>
              <a:latin typeface="Arial"/>
              <a:ea typeface="Arial"/>
              <a:cs typeface="Arial"/>
            </a:rPr>
            <a:t>geographic location in the denying decision as opposed to the granting decision, then insert 0.3333 in cell C27.</a:t>
          </a:r>
        </a:p>
      </xdr:txBody>
    </xdr:sp>
    <xdr:clientData/>
  </xdr:twoCellAnchor>
  <xdr:twoCellAnchor>
    <xdr:from>
      <xdr:col>5</xdr:col>
      <xdr:colOff>63500</xdr:colOff>
      <xdr:row>22</xdr:row>
      <xdr:rowOff>25400</xdr:rowOff>
    </xdr:from>
    <xdr:to>
      <xdr:col>7</xdr:col>
      <xdr:colOff>114300</xdr:colOff>
      <xdr:row>24</xdr:row>
      <xdr:rowOff>25400</xdr:rowOff>
    </xdr:to>
    <xdr:sp macro="" textlink="">
      <xdr:nvSpPr>
        <xdr:cNvPr id="2051" name="Text 2"/>
        <xdr:cNvSpPr txBox="1">
          <a:spLocks noChangeArrowheads="1"/>
        </xdr:cNvSpPr>
      </xdr:nvSpPr>
      <xdr:spPr bwMode="auto">
        <a:xfrm>
          <a:off x="4991100" y="3149600"/>
          <a:ext cx="1524000" cy="29210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sz="800" b="0" i="0" u="none" strike="noStrike" baseline="0">
              <a:solidFill>
                <a:srgbClr val="000000"/>
              </a:solidFill>
              <a:latin typeface="Arial"/>
              <a:ea typeface="Arial"/>
              <a:cs typeface="Arial"/>
            </a:rPr>
            <a:t>Strength </a:t>
          </a:r>
        </a:p>
        <a:p>
          <a:pPr algn="ctr" rtl="0">
            <a:defRPr sz="1000"/>
          </a:pPr>
          <a:r>
            <a:rPr lang="en-US" sz="800" b="0" i="0" u="none" strike="noStrike" baseline="0">
              <a:solidFill>
                <a:srgbClr val="000000"/>
              </a:solidFill>
              <a:latin typeface="Arial"/>
              <a:ea typeface="Arial"/>
              <a:cs typeface="Arial"/>
            </a:rPr>
            <a:t>   = Deny/(Grant + Deny)</a:t>
          </a:r>
        </a:p>
      </xdr:txBody>
    </xdr:sp>
    <xdr:clientData/>
  </xdr:twoCellAnchor>
  <xdr:twoCellAnchor>
    <xdr:from>
      <xdr:col>3</xdr:col>
      <xdr:colOff>38100</xdr:colOff>
      <xdr:row>26</xdr:row>
      <xdr:rowOff>63500</xdr:rowOff>
    </xdr:from>
    <xdr:to>
      <xdr:col>3</xdr:col>
      <xdr:colOff>482600</xdr:colOff>
      <xdr:row>31</xdr:row>
      <xdr:rowOff>76200</xdr:rowOff>
    </xdr:to>
    <xdr:sp macro="" textlink="">
      <xdr:nvSpPr>
        <xdr:cNvPr id="2052" name="Arc 4"/>
        <xdr:cNvSpPr>
          <a:spLocks/>
        </xdr:cNvSpPr>
      </xdr:nvSpPr>
      <xdr:spPr bwMode="auto">
        <a:xfrm>
          <a:off x="3492500" y="3759200"/>
          <a:ext cx="444500" cy="72390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0" y="-1"/>
              </a:moveTo>
              <a:cubicBezTo>
                <a:pt x="11929" y="-1"/>
                <a:pt x="21600" y="9670"/>
                <a:pt x="21600" y="21600"/>
              </a:cubicBezTo>
            </a:path>
            <a:path w="21600" h="21600" stroke="0" extrusionOk="0">
              <a:moveTo>
                <a:pt x="0" y="-1"/>
              </a:moveTo>
              <a:cubicBezTo>
                <a:pt x="11929" y="-1"/>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rtlCol="0"/>
        <a:lstStyle/>
        <a:p>
          <a:pPr algn="ctr"/>
          <a:endParaRPr lang="en-US"/>
        </a:p>
      </xdr:txBody>
    </xdr:sp>
    <xdr:clientData/>
  </xdr:twoCellAnchor>
  <xdr:twoCellAnchor>
    <xdr:from>
      <xdr:col>5</xdr:col>
      <xdr:colOff>38100</xdr:colOff>
      <xdr:row>26</xdr:row>
      <xdr:rowOff>25400</xdr:rowOff>
    </xdr:from>
    <xdr:to>
      <xdr:col>7</xdr:col>
      <xdr:colOff>368300</xdr:colOff>
      <xdr:row>31</xdr:row>
      <xdr:rowOff>0</xdr:rowOff>
    </xdr:to>
    <xdr:sp macro="" textlink="">
      <xdr:nvSpPr>
        <xdr:cNvPr id="2053" name="Text 5"/>
        <xdr:cNvSpPr txBox="1">
          <a:spLocks noChangeArrowheads="1"/>
        </xdr:cNvSpPr>
      </xdr:nvSpPr>
      <xdr:spPr bwMode="auto">
        <a:xfrm>
          <a:off x="4965700" y="3721100"/>
          <a:ext cx="1803400" cy="6858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0" anchor="t" upright="1"/>
        <a:lstStyle/>
        <a:p>
          <a:pPr algn="ctr" rtl="0">
            <a:defRPr sz="1000"/>
          </a:pPr>
          <a:r>
            <a:rPr lang="en-US" sz="700" b="1" i="0" u="none" strike="noStrike" baseline="0">
              <a:solidFill>
                <a:srgbClr val="FFFFFF"/>
              </a:solidFill>
              <a:latin typeface="Arial"/>
              <a:ea typeface="Arial"/>
              <a:cs typeface="Arial"/>
            </a:rPr>
            <a:t>Interpretation:</a:t>
          </a:r>
        </a:p>
        <a:p>
          <a:pPr algn="ctr" rtl="0">
            <a:defRPr sz="1000"/>
          </a:pPr>
          <a:r>
            <a:rPr lang="en-US" sz="700" b="1" i="0" u="none" strike="noStrike" baseline="0">
              <a:solidFill>
                <a:srgbClr val="FFFFFF"/>
              </a:solidFill>
              <a:latin typeface="Arial"/>
              <a:ea typeface="Arial"/>
              <a:cs typeface="Arial"/>
            </a:rPr>
            <a:t>CB has an 83.3% importance factor for granting credit and a 16.7% importance factor for denying credit if input in C25 = 5.</a:t>
          </a:r>
        </a:p>
      </xdr:txBody>
    </xdr:sp>
    <xdr:clientData/>
  </xdr:twoCellAnchor>
  <xdr:twoCellAnchor>
    <xdr:from>
      <xdr:col>4</xdr:col>
      <xdr:colOff>647700</xdr:colOff>
      <xdr:row>24</xdr:row>
      <xdr:rowOff>88900</xdr:rowOff>
    </xdr:from>
    <xdr:to>
      <xdr:col>5</xdr:col>
      <xdr:colOff>660400</xdr:colOff>
      <xdr:row>26</xdr:row>
      <xdr:rowOff>12700</xdr:rowOff>
    </xdr:to>
    <xdr:sp macro="" textlink="">
      <xdr:nvSpPr>
        <xdr:cNvPr id="2054" name="Line 6"/>
        <xdr:cNvSpPr>
          <a:spLocks noChangeShapeType="1"/>
        </xdr:cNvSpPr>
      </xdr:nvSpPr>
      <xdr:spPr bwMode="auto">
        <a:xfrm flipH="1" flipV="1">
          <a:off x="4838700" y="3505200"/>
          <a:ext cx="749300" cy="203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11</xdr:row>
      <xdr:rowOff>25400</xdr:rowOff>
    </xdr:from>
    <xdr:to>
      <xdr:col>2</xdr:col>
      <xdr:colOff>25400</xdr:colOff>
      <xdr:row>21</xdr:row>
      <xdr:rowOff>25400</xdr:rowOff>
    </xdr:to>
    <xdr:sp macro="" textlink="">
      <xdr:nvSpPr>
        <xdr:cNvPr id="4099" name="Rectangle 3"/>
        <xdr:cNvSpPr>
          <a:spLocks noChangeArrowheads="1"/>
        </xdr:cNvSpPr>
      </xdr:nvSpPr>
      <xdr:spPr bwMode="auto">
        <a:xfrm>
          <a:off x="0" y="1562100"/>
          <a:ext cx="2425700" cy="1397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rtlCol="0"/>
        <a:lstStyle/>
        <a:p>
          <a:pPr algn="ctr"/>
          <a:endParaRPr lang="en-US"/>
        </a:p>
      </xdr:txBody>
    </xdr:sp>
    <xdr:clientData/>
  </xdr:twoCellAnchor>
  <xdr:twoCellAnchor>
    <xdr:from>
      <xdr:col>4</xdr:col>
      <xdr:colOff>304800</xdr:colOff>
      <xdr:row>7</xdr:row>
      <xdr:rowOff>101600</xdr:rowOff>
    </xdr:from>
    <xdr:to>
      <xdr:col>6</xdr:col>
      <xdr:colOff>406400</xdr:colOff>
      <xdr:row>12</xdr:row>
      <xdr:rowOff>38100</xdr:rowOff>
    </xdr:to>
    <xdr:sp macro="" textlink="">
      <xdr:nvSpPr>
        <xdr:cNvPr id="4100" name="Text 4"/>
        <xdr:cNvSpPr txBox="1">
          <a:spLocks noChangeArrowheads="1"/>
        </xdr:cNvSpPr>
      </xdr:nvSpPr>
      <xdr:spPr bwMode="auto">
        <a:xfrm>
          <a:off x="4051300" y="1079500"/>
          <a:ext cx="1447800" cy="635000"/>
        </a:xfrm>
        <a:prstGeom prst="rect">
          <a:avLst/>
        </a:prstGeom>
        <a:solidFill>
          <a:srgbClr xmlns:mc="http://schemas.openxmlformats.org/markup-compatibility/2006" xmlns:a14="http://schemas.microsoft.com/office/drawing/2010/main" val="FFFFC0"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0" anchor="t" upright="1"/>
        <a:lstStyle/>
        <a:p>
          <a:pPr algn="ctr" rtl="0">
            <a:defRPr sz="1000"/>
          </a:pPr>
          <a:endParaRPr lang="en-US" sz="700" b="1" i="0" u="none" strike="noStrike" baseline="0">
            <a:solidFill>
              <a:srgbClr val="0000FF"/>
            </a:solidFill>
            <a:latin typeface="Arial"/>
            <a:ea typeface="Arial"/>
            <a:cs typeface="Arial"/>
          </a:endParaRPr>
        </a:p>
        <a:p>
          <a:pPr algn="ctr" rtl="0">
            <a:defRPr sz="1000"/>
          </a:pPr>
          <a:r>
            <a:rPr lang="en-US" sz="700" b="1" i="0" u="none" strike="noStrike" baseline="0">
              <a:solidFill>
                <a:srgbClr val="0000FF"/>
              </a:solidFill>
              <a:latin typeface="Arial"/>
              <a:ea typeface="Arial"/>
              <a:cs typeface="Arial"/>
            </a:rPr>
            <a:t>The only inputs required on this sheet are expected sales and profit margin figures. </a:t>
          </a:r>
        </a:p>
      </xdr:txBody>
    </xdr:sp>
    <xdr:clientData/>
  </xdr:twoCellAnchor>
  <xdr:twoCellAnchor>
    <xdr:from>
      <xdr:col>3</xdr:col>
      <xdr:colOff>88900</xdr:colOff>
      <xdr:row>13</xdr:row>
      <xdr:rowOff>38100</xdr:rowOff>
    </xdr:from>
    <xdr:to>
      <xdr:col>5</xdr:col>
      <xdr:colOff>317500</xdr:colOff>
      <xdr:row>19</xdr:row>
      <xdr:rowOff>0</xdr:rowOff>
    </xdr:to>
    <xdr:sp macro="" textlink="">
      <xdr:nvSpPr>
        <xdr:cNvPr id="4102" name="Text 6"/>
        <xdr:cNvSpPr txBox="1">
          <a:spLocks noChangeArrowheads="1"/>
        </xdr:cNvSpPr>
      </xdr:nvSpPr>
      <xdr:spPr bwMode="auto">
        <a:xfrm>
          <a:off x="3162300" y="1854200"/>
          <a:ext cx="1574800" cy="800100"/>
        </a:xfrm>
        <a:prstGeom prst="rect">
          <a:avLst/>
        </a:prstGeom>
        <a:solidFill>
          <a:srgbClr xmlns:mc="http://schemas.openxmlformats.org/markup-compatibility/2006" xmlns:a14="http://schemas.microsoft.com/office/drawing/2010/main" val="E3E3E3"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0" anchor="t" upright="1"/>
        <a:lstStyle/>
        <a:p>
          <a:pPr algn="ctr" rtl="0">
            <a:defRPr sz="1000"/>
          </a:pPr>
          <a:r>
            <a:rPr lang="en-US" sz="700" b="1" i="0" u="none" strike="noStrike" baseline="0">
              <a:solidFill>
                <a:srgbClr val="0000FF"/>
              </a:solidFill>
              <a:latin typeface="Arial"/>
              <a:ea typeface="Arial"/>
              <a:cs typeface="Arial"/>
            </a:rPr>
            <a:t>Note:</a:t>
          </a:r>
        </a:p>
        <a:p>
          <a:pPr algn="ctr" rtl="0">
            <a:defRPr sz="1000"/>
          </a:pPr>
          <a:r>
            <a:rPr lang="en-US" sz="700" b="1" i="0" u="none" strike="noStrike" baseline="0">
              <a:solidFill>
                <a:srgbClr val="0000FF"/>
              </a:solidFill>
              <a:latin typeface="Arial"/>
              <a:ea typeface="Arial"/>
              <a:cs typeface="Arial"/>
            </a:rPr>
            <a:t>The expected net benefit will be negative whenever the "relative weight for denying credit" exceeds the "profit margin" percentage.</a:t>
          </a:r>
        </a:p>
      </xdr:txBody>
    </xdr:sp>
    <xdr:clientData/>
  </xdr:twoCellAnchor>
  <xdr:twoCellAnchor>
    <xdr:from>
      <xdr:col>4</xdr:col>
      <xdr:colOff>139700</xdr:colOff>
      <xdr:row>1</xdr:row>
      <xdr:rowOff>25400</xdr:rowOff>
    </xdr:from>
    <xdr:to>
      <xdr:col>6</xdr:col>
      <xdr:colOff>101600</xdr:colOff>
      <xdr:row>3</xdr:row>
      <xdr:rowOff>88900</xdr:rowOff>
    </xdr:to>
    <xdr:sp macro="" textlink="">
      <xdr:nvSpPr>
        <xdr:cNvPr id="4104" name="Text 8"/>
        <xdr:cNvSpPr txBox="1">
          <a:spLocks noChangeArrowheads="1"/>
        </xdr:cNvSpPr>
      </xdr:nvSpPr>
      <xdr:spPr bwMode="auto">
        <a:xfrm>
          <a:off x="3886200" y="165100"/>
          <a:ext cx="1308100" cy="34290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defRPr sz="1000"/>
          </a:pPr>
          <a:r>
            <a:rPr lang="en-US" sz="700" b="1" i="0" u="none" strike="noStrike" baseline="0">
              <a:solidFill>
                <a:srgbClr val="FFFFFF"/>
              </a:solidFill>
              <a:latin typeface="Arial"/>
              <a:ea typeface="Arial"/>
              <a:cs typeface="Arial"/>
            </a:rPr>
            <a:t>Final weight </a:t>
          </a:r>
        </a:p>
        <a:p>
          <a:pPr algn="l" rtl="0">
            <a:defRPr sz="1000"/>
          </a:pPr>
          <a:r>
            <a:rPr lang="en-US" sz="700" b="1" i="0" u="none" strike="noStrike" baseline="0">
              <a:solidFill>
                <a:srgbClr val="FFFFFF"/>
              </a:solidFill>
              <a:latin typeface="Arial"/>
              <a:ea typeface="Arial"/>
              <a:cs typeface="Arial"/>
            </a:rPr>
            <a:t> = Relative priority </a:t>
          </a:r>
        </a:p>
        <a:p>
          <a:pPr algn="l" rtl="0">
            <a:defRPr sz="1000"/>
          </a:pPr>
          <a:r>
            <a:rPr lang="en-US" sz="700" b="1" i="0" u="none" strike="noStrike" baseline="0">
              <a:solidFill>
                <a:srgbClr val="FFFFFF"/>
              </a:solidFill>
              <a:latin typeface="Arial"/>
              <a:ea typeface="Arial"/>
              <a:cs typeface="Arial"/>
            </a:rPr>
            <a:t>   x assessed strength</a:t>
          </a:r>
        </a:p>
      </xdr:txBody>
    </xdr:sp>
    <xdr:clientData/>
  </xdr:twoCellAnchor>
  <xdr:twoCellAnchor>
    <xdr:from>
      <xdr:col>3</xdr:col>
      <xdr:colOff>571500</xdr:colOff>
      <xdr:row>2</xdr:row>
      <xdr:rowOff>0</xdr:rowOff>
    </xdr:from>
    <xdr:to>
      <xdr:col>4</xdr:col>
      <xdr:colOff>88900</xdr:colOff>
      <xdr:row>2</xdr:row>
      <xdr:rowOff>76200</xdr:rowOff>
    </xdr:to>
    <xdr:sp macro="" textlink="">
      <xdr:nvSpPr>
        <xdr:cNvPr id="4105" name="Arc 9"/>
        <xdr:cNvSpPr>
          <a:spLocks/>
        </xdr:cNvSpPr>
      </xdr:nvSpPr>
      <xdr:spPr bwMode="auto">
        <a:xfrm flipH="1">
          <a:off x="3644900" y="279400"/>
          <a:ext cx="190500" cy="7620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0" y="-1"/>
              </a:moveTo>
              <a:cubicBezTo>
                <a:pt x="11929" y="-1"/>
                <a:pt x="21600" y="9670"/>
                <a:pt x="21600" y="21600"/>
              </a:cubicBezTo>
            </a:path>
            <a:path w="21600" h="21600" stroke="0" extrusionOk="0">
              <a:moveTo>
                <a:pt x="0" y="-1"/>
              </a:moveTo>
              <a:cubicBezTo>
                <a:pt x="11929" y="-1"/>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rtlCol="0"/>
        <a:lstStyle/>
        <a:p>
          <a:pPr algn="ctr"/>
          <a:endParaRPr lang="en-US"/>
        </a:p>
      </xdr:txBody>
    </xdr:sp>
    <xdr:clientData/>
  </xdr:twoCellAnchor>
  <xdr:twoCellAnchor>
    <xdr:from>
      <xdr:col>6</xdr:col>
      <xdr:colOff>330200</xdr:colOff>
      <xdr:row>7</xdr:row>
      <xdr:rowOff>12700</xdr:rowOff>
    </xdr:from>
    <xdr:to>
      <xdr:col>7</xdr:col>
      <xdr:colOff>266700</xdr:colOff>
      <xdr:row>9</xdr:row>
      <xdr:rowOff>63500</xdr:rowOff>
    </xdr:to>
    <xdr:sp macro="" textlink="">
      <xdr:nvSpPr>
        <xdr:cNvPr id="4106" name="Arc 10"/>
        <xdr:cNvSpPr>
          <a:spLocks/>
        </xdr:cNvSpPr>
      </xdr:nvSpPr>
      <xdr:spPr bwMode="auto">
        <a:xfrm flipV="1">
          <a:off x="5422900" y="990600"/>
          <a:ext cx="368300" cy="33020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0" y="-1"/>
              </a:moveTo>
              <a:cubicBezTo>
                <a:pt x="11929" y="-1"/>
                <a:pt x="21600" y="9670"/>
                <a:pt x="21600" y="21600"/>
              </a:cubicBezTo>
            </a:path>
            <a:path w="21600" h="21600" stroke="0" extrusionOk="0">
              <a:moveTo>
                <a:pt x="0" y="-1"/>
              </a:moveTo>
              <a:cubicBezTo>
                <a:pt x="11929" y="-1"/>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rtlCol="0"/>
        <a:lstStyle/>
        <a:p>
          <a:pPr algn="ctr"/>
          <a:endParaRPr 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635000</xdr:colOff>
      <xdr:row>12</xdr:row>
      <xdr:rowOff>101600</xdr:rowOff>
    </xdr:from>
    <xdr:to>
      <xdr:col>6</xdr:col>
      <xdr:colOff>698500</xdr:colOff>
      <xdr:row>16</xdr:row>
      <xdr:rowOff>50800</xdr:rowOff>
    </xdr:to>
    <xdr:sp macro="" textlink="">
      <xdr:nvSpPr>
        <xdr:cNvPr id="5127" name="Text 7"/>
        <xdr:cNvSpPr txBox="1">
          <a:spLocks noChangeArrowheads="1"/>
        </xdr:cNvSpPr>
      </xdr:nvSpPr>
      <xdr:spPr bwMode="auto">
        <a:xfrm>
          <a:off x="4597400" y="1778000"/>
          <a:ext cx="2349500" cy="508000"/>
        </a:xfrm>
        <a:prstGeom prst="rect">
          <a:avLst/>
        </a:prstGeom>
        <a:solidFill>
          <a:srgbClr xmlns:mc="http://schemas.openxmlformats.org/markup-compatibility/2006" xmlns:a14="http://schemas.microsoft.com/office/drawing/2010/main" val="FFFFC0"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0" anchor="t" upright="1"/>
        <a:lstStyle/>
        <a:p>
          <a:pPr algn="ctr" rtl="0">
            <a:defRPr sz="1000"/>
          </a:pPr>
          <a:r>
            <a:rPr lang="en-US" sz="700" b="1" i="0" u="none" strike="noStrike" baseline="0">
              <a:solidFill>
                <a:srgbClr val="000000"/>
              </a:solidFill>
              <a:latin typeface="Arial"/>
              <a:ea typeface="Arial"/>
              <a:cs typeface="Arial"/>
            </a:rPr>
            <a:t>The expected gain or (loss) is the same number as shown on the previous sheet. If a loss is expected to occur, then seek collateral. </a:t>
          </a:r>
        </a:p>
      </xdr:txBody>
    </xdr:sp>
    <xdr:clientData/>
  </xdr:twoCellAnchor>
  <xdr:twoCellAnchor>
    <xdr:from>
      <xdr:col>3</xdr:col>
      <xdr:colOff>63500</xdr:colOff>
      <xdr:row>15</xdr:row>
      <xdr:rowOff>0</xdr:rowOff>
    </xdr:from>
    <xdr:to>
      <xdr:col>3</xdr:col>
      <xdr:colOff>558800</xdr:colOff>
      <xdr:row>16</xdr:row>
      <xdr:rowOff>76200</xdr:rowOff>
    </xdr:to>
    <xdr:sp macro="" textlink="">
      <xdr:nvSpPr>
        <xdr:cNvPr id="5128" name="Line 8"/>
        <xdr:cNvSpPr>
          <a:spLocks noChangeShapeType="1"/>
        </xdr:cNvSpPr>
      </xdr:nvSpPr>
      <xdr:spPr bwMode="auto">
        <a:xfrm flipH="1">
          <a:off x="4025900" y="2095500"/>
          <a:ext cx="495300" cy="215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3</xdr:col>
      <xdr:colOff>355600</xdr:colOff>
      <xdr:row>2</xdr:row>
      <xdr:rowOff>0</xdr:rowOff>
    </xdr:from>
    <xdr:to>
      <xdr:col>5</xdr:col>
      <xdr:colOff>685800</xdr:colOff>
      <xdr:row>6</xdr:row>
      <xdr:rowOff>63500</xdr:rowOff>
    </xdr:to>
    <xdr:sp macro="" textlink="">
      <xdr:nvSpPr>
        <xdr:cNvPr id="5129" name="Text 9"/>
        <xdr:cNvSpPr txBox="1">
          <a:spLocks noChangeArrowheads="1"/>
        </xdr:cNvSpPr>
      </xdr:nvSpPr>
      <xdr:spPr bwMode="auto">
        <a:xfrm>
          <a:off x="4318000" y="279400"/>
          <a:ext cx="1879600" cy="6223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0" anchor="t" upright="1"/>
        <a:lstStyle/>
        <a:p>
          <a:pPr algn="ctr" rtl="0">
            <a:defRPr sz="1000"/>
          </a:pPr>
          <a:endParaRPr lang="en-US" sz="700" b="1" i="0" u="none" strike="noStrike" baseline="0">
            <a:solidFill>
              <a:srgbClr val="FFFFFF"/>
            </a:solidFill>
            <a:latin typeface="Arial"/>
            <a:ea typeface="Arial"/>
            <a:cs typeface="Arial"/>
          </a:endParaRPr>
        </a:p>
        <a:p>
          <a:pPr algn="ctr" rtl="0">
            <a:defRPr sz="1000"/>
          </a:pPr>
          <a:r>
            <a:rPr lang="en-US" sz="700" b="1" i="0" u="none" strike="noStrike" baseline="0">
              <a:solidFill>
                <a:srgbClr val="FFFFFF"/>
              </a:solidFill>
              <a:latin typeface="Arial"/>
              <a:ea typeface="Arial"/>
              <a:cs typeface="Arial"/>
            </a:rPr>
            <a:t>You don't make any inputs on this sheet. The information comes automatically from the previous sheet.</a:t>
          </a:r>
        </a:p>
        <a:p>
          <a:pPr algn="ctr" rtl="0">
            <a:defRPr sz="1000"/>
          </a:pPr>
          <a:endParaRPr lang="en-US" sz="700" b="1" i="0" u="none" strike="noStrike" baseline="0">
            <a:solidFill>
              <a:srgbClr val="FFFFFF"/>
            </a:solidFill>
            <a:latin typeface="Arial"/>
            <a:ea typeface="Arial"/>
            <a:cs typeface="Arial"/>
          </a:endParaRPr>
        </a:p>
      </xdr:txBody>
    </xdr:sp>
    <xdr:clientData/>
  </xdr:twoCellAnchor>
  <xdr:twoCellAnchor>
    <xdr:from>
      <xdr:col>0</xdr:col>
      <xdr:colOff>254000</xdr:colOff>
      <xdr:row>39</xdr:row>
      <xdr:rowOff>88900</xdr:rowOff>
    </xdr:from>
    <xdr:to>
      <xdr:col>6</xdr:col>
      <xdr:colOff>520700</xdr:colOff>
      <xdr:row>43</xdr:row>
      <xdr:rowOff>76200</xdr:rowOff>
    </xdr:to>
    <xdr:sp macro="" textlink="">
      <xdr:nvSpPr>
        <xdr:cNvPr id="5130" name="Text 10"/>
        <xdr:cNvSpPr txBox="1">
          <a:spLocks noChangeArrowheads="1"/>
        </xdr:cNvSpPr>
      </xdr:nvSpPr>
      <xdr:spPr bwMode="auto">
        <a:xfrm>
          <a:off x="254000" y="5588000"/>
          <a:ext cx="6515100" cy="5461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0" anchor="t" upright="1"/>
        <a:lstStyle/>
        <a:p>
          <a:pPr algn="ctr" rtl="0">
            <a:defRPr sz="1000"/>
          </a:pPr>
          <a:endParaRPr lang="en-US" sz="700" b="1" i="0" u="none" strike="noStrike" baseline="0">
            <a:solidFill>
              <a:srgbClr val="FFFFFF"/>
            </a:solidFill>
            <a:latin typeface="Arial"/>
            <a:ea typeface="Arial"/>
            <a:cs typeface="Arial"/>
          </a:endParaRPr>
        </a:p>
        <a:p>
          <a:pPr algn="ctr" rtl="0">
            <a:defRPr sz="1000"/>
          </a:pPr>
          <a:r>
            <a:rPr lang="en-US" sz="700" b="1" i="0" u="none" strike="noStrike" baseline="0">
              <a:solidFill>
                <a:srgbClr val="FFFFFF"/>
              </a:solidFill>
              <a:latin typeface="Arial"/>
              <a:ea typeface="Arial"/>
              <a:cs typeface="Arial"/>
            </a:rPr>
            <a:t>The amount of collateral is derived from a complex formula that considers the expected sales, the contribution margin %, the relative weights for granting and denying credit, and the expected profit that can be realized from the liquidation of the collateral.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5:E48"/>
  <sheetViews>
    <sheetView workbookViewId="0">
      <selection activeCell="L40" sqref="L40"/>
    </sheetView>
  </sheetViews>
  <sheetFormatPr baseColWidth="10" defaultColWidth="9.1640625" defaultRowHeight="12" x14ac:dyDescent="0"/>
  <cols>
    <col min="1" max="16384" width="9.1640625" style="148"/>
  </cols>
  <sheetData>
    <row r="25" spans="3:3" ht="15">
      <c r="C25" s="149"/>
    </row>
    <row r="43" spans="2:5">
      <c r="B43" s="150" t="s">
        <v>64</v>
      </c>
    </row>
    <row r="44" spans="2:5">
      <c r="C44" s="237" t="s">
        <v>89</v>
      </c>
      <c r="E44" s="151"/>
    </row>
    <row r="48" spans="2:5">
      <c r="D48" s="236"/>
    </row>
  </sheetData>
  <sheetProtection password="DA31" sheet="1" objects="1" scenarios="1"/>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B6" sqref="B6"/>
    </sheetView>
  </sheetViews>
  <sheetFormatPr baseColWidth="10" defaultColWidth="8.83203125" defaultRowHeight="11" x14ac:dyDescent="0"/>
  <cols>
    <col min="1" max="1" width="26.6640625" customWidth="1"/>
  </cols>
  <sheetData>
    <row r="1" spans="1:7">
      <c r="A1" s="4" t="s">
        <v>0</v>
      </c>
      <c r="B1" s="2"/>
    </row>
    <row r="2" spans="1:7" ht="12" thickBot="1">
      <c r="A2" s="27"/>
      <c r="B2" s="28" t="s">
        <v>1</v>
      </c>
      <c r="C2" s="28" t="s">
        <v>2</v>
      </c>
      <c r="D2" s="28" t="s">
        <v>3</v>
      </c>
      <c r="E2" s="28" t="s">
        <v>4</v>
      </c>
      <c r="F2" s="28" t="s">
        <v>5</v>
      </c>
    </row>
    <row r="3" spans="1:7">
      <c r="A3" s="29" t="s">
        <v>6</v>
      </c>
      <c r="B3" s="17">
        <v>1</v>
      </c>
      <c r="C3" s="18">
        <f>1/B4</f>
        <v>0.2</v>
      </c>
      <c r="D3" s="18">
        <f>1/B5</f>
        <v>7</v>
      </c>
      <c r="E3" s="18">
        <f>1/B6</f>
        <v>3</v>
      </c>
      <c r="F3" s="19">
        <f>1/B7</f>
        <v>0.1111111111111111</v>
      </c>
      <c r="G3" s="3"/>
    </row>
    <row r="4" spans="1:7">
      <c r="A4" s="29" t="s">
        <v>7</v>
      </c>
      <c r="B4" s="242">
        <v>5</v>
      </c>
      <c r="C4" s="20">
        <v>1</v>
      </c>
      <c r="D4" s="21">
        <f>1/C5</f>
        <v>7</v>
      </c>
      <c r="E4" s="21">
        <f>1/C6</f>
        <v>2</v>
      </c>
      <c r="F4" s="22">
        <f>1/C7</f>
        <v>0.5</v>
      </c>
      <c r="G4" s="3"/>
    </row>
    <row r="5" spans="1:7">
      <c r="A5" s="29" t="s">
        <v>8</v>
      </c>
      <c r="B5" s="242">
        <f>1/7</f>
        <v>0.14285714285714285</v>
      </c>
      <c r="C5" s="243">
        <v>0.14285714285714285</v>
      </c>
      <c r="D5" s="20">
        <v>1</v>
      </c>
      <c r="E5" s="21">
        <f>1/D6</f>
        <v>0.2</v>
      </c>
      <c r="F5" s="22">
        <f>1/D7</f>
        <v>0.1111111111111111</v>
      </c>
      <c r="G5" s="3"/>
    </row>
    <row r="6" spans="1:7">
      <c r="A6" s="29" t="s">
        <v>9</v>
      </c>
      <c r="B6" s="242">
        <f>1/3</f>
        <v>0.33333333333333331</v>
      </c>
      <c r="C6" s="243">
        <v>0.5</v>
      </c>
      <c r="D6" s="243">
        <v>5</v>
      </c>
      <c r="E6" s="20">
        <v>1</v>
      </c>
      <c r="F6" s="22">
        <f>1/E7</f>
        <v>0.2</v>
      </c>
      <c r="G6" s="3"/>
    </row>
    <row r="7" spans="1:7" ht="12" thickBot="1">
      <c r="A7" s="29" t="s">
        <v>10</v>
      </c>
      <c r="B7" s="244">
        <v>9</v>
      </c>
      <c r="C7" s="245">
        <v>2</v>
      </c>
      <c r="D7" s="245">
        <v>9</v>
      </c>
      <c r="E7" s="245">
        <v>5</v>
      </c>
      <c r="F7" s="23">
        <v>1</v>
      </c>
      <c r="G7" s="3"/>
    </row>
    <row r="8" spans="1:7">
      <c r="A8" s="30"/>
    </row>
    <row r="9" spans="1:7">
      <c r="A9" s="31" t="s">
        <v>11</v>
      </c>
      <c r="B9" s="31" t="s">
        <v>12</v>
      </c>
      <c r="C9" s="31" t="s">
        <v>13</v>
      </c>
    </row>
    <row r="10" spans="1:7">
      <c r="A10" s="32" t="s">
        <v>14</v>
      </c>
      <c r="B10" s="24">
        <v>1</v>
      </c>
      <c r="C10" s="25">
        <f>1/B10</f>
        <v>1</v>
      </c>
    </row>
    <row r="11" spans="1:7">
      <c r="A11" s="33" t="s">
        <v>15</v>
      </c>
      <c r="B11" s="24">
        <v>2</v>
      </c>
      <c r="C11" s="26">
        <f>1/B11</f>
        <v>0.5</v>
      </c>
    </row>
    <row r="12" spans="1:7">
      <c r="A12" s="32" t="s">
        <v>16</v>
      </c>
      <c r="B12" s="24">
        <v>3</v>
      </c>
      <c r="C12" s="26">
        <f t="shared" ref="C12:C18" si="0">1/B12</f>
        <v>0.33333333333333331</v>
      </c>
    </row>
    <row r="13" spans="1:7">
      <c r="A13" s="33" t="s">
        <v>15</v>
      </c>
      <c r="B13" s="24">
        <v>4</v>
      </c>
      <c r="C13" s="26">
        <f t="shared" si="0"/>
        <v>0.25</v>
      </c>
    </row>
    <row r="14" spans="1:7">
      <c r="A14" s="32" t="s">
        <v>17</v>
      </c>
      <c r="B14" s="24">
        <v>5</v>
      </c>
      <c r="C14" s="26">
        <f t="shared" si="0"/>
        <v>0.2</v>
      </c>
    </row>
    <row r="15" spans="1:7">
      <c r="A15" s="33" t="s">
        <v>15</v>
      </c>
      <c r="B15" s="24">
        <v>6</v>
      </c>
      <c r="C15" s="26">
        <f t="shared" si="0"/>
        <v>0.16666666666666666</v>
      </c>
    </row>
    <row r="16" spans="1:7">
      <c r="A16" s="32" t="s">
        <v>18</v>
      </c>
      <c r="B16" s="24">
        <v>7</v>
      </c>
      <c r="C16" s="26">
        <f t="shared" si="0"/>
        <v>0.14285714285714285</v>
      </c>
    </row>
    <row r="17" spans="1:3">
      <c r="A17" s="33" t="s">
        <v>15</v>
      </c>
      <c r="B17" s="24">
        <v>8</v>
      </c>
      <c r="C17" s="26">
        <f t="shared" si="0"/>
        <v>0.125</v>
      </c>
    </row>
    <row r="18" spans="1:3">
      <c r="A18" s="32" t="s">
        <v>19</v>
      </c>
      <c r="B18" s="24">
        <v>9</v>
      </c>
      <c r="C18" s="26">
        <f t="shared" si="0"/>
        <v>0.1111111111111111</v>
      </c>
    </row>
  </sheetData>
  <sheetProtection password="DA31" sheet="1" objects="1" scenarios="1"/>
  <printOptions horizontalCentered="1" headings="1" gridLines="1" gridLinesSet="0"/>
  <pageMargins left="0.75" right="0.75" top="1" bottom="1" header="0.5" footer="0.5"/>
  <headerFooter>
    <oddHeader>&amp;A</oddHeader>
    <oddFooter>Page &amp;P</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opLeftCell="A21" workbookViewId="0">
      <selection activeCell="D30" sqref="D30"/>
    </sheetView>
  </sheetViews>
  <sheetFormatPr baseColWidth="10" defaultColWidth="8.83203125" defaultRowHeight="11" x14ac:dyDescent="0"/>
  <cols>
    <col min="1" max="1" width="26" customWidth="1"/>
    <col min="2" max="8" width="9.6640625" customWidth="1"/>
  </cols>
  <sheetData>
    <row r="1" spans="1:8">
      <c r="A1" s="34" t="s">
        <v>20</v>
      </c>
      <c r="B1" s="35"/>
      <c r="C1" s="35"/>
      <c r="D1" s="27"/>
      <c r="E1" s="27"/>
      <c r="F1" s="27"/>
      <c r="G1" s="27"/>
      <c r="H1" s="27"/>
    </row>
    <row r="2" spans="1:8" ht="12" thickBot="1">
      <c r="A2" s="27"/>
      <c r="B2" s="50" t="str">
        <f>'Assigning Weights'!B2</f>
        <v>CB</v>
      </c>
      <c r="C2" s="50" t="str">
        <f>'Assigning Weights'!C2</f>
        <v>PR</v>
      </c>
      <c r="D2" s="50" t="str">
        <f>'Assigning Weights'!D2</f>
        <v>GL</v>
      </c>
      <c r="E2" s="50" t="str">
        <f>'Assigning Weights'!E2</f>
        <v>BP</v>
      </c>
      <c r="F2" s="50" t="str">
        <f>'Assigning Weights'!F2</f>
        <v>FS</v>
      </c>
      <c r="G2" s="27"/>
      <c r="H2" s="27"/>
    </row>
    <row r="3" spans="1:8">
      <c r="A3" s="29" t="str">
        <f>'Assigning Weights'!A3</f>
        <v>Customer background (CB)</v>
      </c>
      <c r="B3" s="36">
        <f>'Assigning Weights'!B3</f>
        <v>1</v>
      </c>
      <c r="C3" s="37">
        <f>'Assigning Weights'!C3</f>
        <v>0.2</v>
      </c>
      <c r="D3" s="37">
        <f>'Assigning Weights'!D3</f>
        <v>7</v>
      </c>
      <c r="E3" s="37">
        <f>'Assigning Weights'!E3</f>
        <v>3</v>
      </c>
      <c r="F3" s="38">
        <f>'Assigning Weights'!F3</f>
        <v>0.1111111111111111</v>
      </c>
      <c r="G3" s="39"/>
      <c r="H3" s="39"/>
    </row>
    <row r="4" spans="1:8">
      <c r="A4" s="29" t="str">
        <f>'Assigning Weights'!A4</f>
        <v>Payment record (PR)</v>
      </c>
      <c r="B4" s="40">
        <f>'Assigning Weights'!B4</f>
        <v>5</v>
      </c>
      <c r="C4" s="41">
        <f>'Assigning Weights'!C4</f>
        <v>1</v>
      </c>
      <c r="D4" s="42">
        <f>'Assigning Weights'!D4</f>
        <v>7</v>
      </c>
      <c r="E4" s="42">
        <f>'Assigning Weights'!E4</f>
        <v>2</v>
      </c>
      <c r="F4" s="43">
        <f>'Assigning Weights'!F4</f>
        <v>0.5</v>
      </c>
      <c r="G4" s="39"/>
      <c r="H4" s="39"/>
    </row>
    <row r="5" spans="1:8">
      <c r="A5" s="29" t="str">
        <f>'Assigning Weights'!A5</f>
        <v>Geographical location (GL)</v>
      </c>
      <c r="B5" s="40">
        <f>'Assigning Weights'!B5</f>
        <v>0.14285714285714285</v>
      </c>
      <c r="C5" s="44">
        <f>'Assigning Weights'!C5</f>
        <v>0.14285714285714285</v>
      </c>
      <c r="D5" s="42">
        <f>'Assigning Weights'!D5</f>
        <v>1</v>
      </c>
      <c r="E5" s="42">
        <f>'Assigning Weights'!E5</f>
        <v>0.2</v>
      </c>
      <c r="F5" s="43">
        <f>'Assigning Weights'!F5</f>
        <v>0.1111111111111111</v>
      </c>
      <c r="G5" s="39"/>
      <c r="H5" s="39"/>
    </row>
    <row r="6" spans="1:8">
      <c r="A6" s="29" t="str">
        <f>'Assigning Weights'!A6</f>
        <v>Business potential (BP)</v>
      </c>
      <c r="B6" s="40">
        <f>'Assigning Weights'!B6</f>
        <v>0.33333333333333331</v>
      </c>
      <c r="C6" s="44">
        <f>'Assigning Weights'!C6</f>
        <v>0.5</v>
      </c>
      <c r="D6" s="44">
        <f>'Assigning Weights'!D6</f>
        <v>5</v>
      </c>
      <c r="E6" s="42">
        <f>'Assigning Weights'!E6</f>
        <v>1</v>
      </c>
      <c r="F6" s="43">
        <f>'Assigning Weights'!F6</f>
        <v>0.2</v>
      </c>
      <c r="G6" s="39"/>
      <c r="H6" s="39"/>
    </row>
    <row r="7" spans="1:8" ht="12" thickBot="1">
      <c r="A7" s="29" t="str">
        <f>'Assigning Weights'!A7</f>
        <v>Financial soundness (FS)</v>
      </c>
      <c r="B7" s="45">
        <f>'Assigning Weights'!B7</f>
        <v>9</v>
      </c>
      <c r="C7" s="46">
        <f>'Assigning Weights'!C7</f>
        <v>2</v>
      </c>
      <c r="D7" s="46">
        <f>'Assigning Weights'!D7</f>
        <v>9</v>
      </c>
      <c r="E7" s="46">
        <f>'Assigning Weights'!E7</f>
        <v>5</v>
      </c>
      <c r="F7" s="47">
        <f>'Assigning Weights'!F7</f>
        <v>1</v>
      </c>
      <c r="G7" s="39"/>
      <c r="H7" s="39"/>
    </row>
    <row r="8" spans="1:8">
      <c r="A8" s="48" t="s">
        <v>21</v>
      </c>
      <c r="B8" s="49">
        <f>SUM(B3:B7)</f>
        <v>15.476190476190476</v>
      </c>
      <c r="C8" s="49">
        <f>SUM(C3:C7)</f>
        <v>3.8428571428571425</v>
      </c>
      <c r="D8" s="49">
        <f>SUM(D3:D7)</f>
        <v>29</v>
      </c>
      <c r="E8" s="49">
        <f>SUM(E3:E7)</f>
        <v>11.2</v>
      </c>
      <c r="F8" s="49">
        <f>SUM(F3:F7)</f>
        <v>1.9222222222222223</v>
      </c>
      <c r="G8" s="39"/>
      <c r="H8" s="39"/>
    </row>
    <row r="9" spans="1:8">
      <c r="A9" s="29"/>
      <c r="B9" s="32"/>
      <c r="C9" s="32"/>
      <c r="D9" s="32"/>
      <c r="E9" s="32"/>
      <c r="F9" s="32"/>
      <c r="G9" s="39"/>
      <c r="H9" s="39"/>
    </row>
    <row r="10" spans="1:8">
      <c r="A10" s="31" t="s">
        <v>22</v>
      </c>
      <c r="B10" s="32"/>
      <c r="C10" s="32"/>
      <c r="D10" s="32"/>
      <c r="E10" s="32"/>
      <c r="F10" s="32"/>
      <c r="G10" s="39"/>
      <c r="H10" s="39"/>
    </row>
    <row r="11" spans="1:8" ht="12" thickBot="1">
      <c r="A11" s="29"/>
      <c r="B11" s="50" t="str">
        <f>B2</f>
        <v>CB</v>
      </c>
      <c r="C11" s="50" t="str">
        <f>C2</f>
        <v>PR</v>
      </c>
      <c r="D11" s="50" t="str">
        <f>D2</f>
        <v>GL</v>
      </c>
      <c r="E11" s="50" t="str">
        <f>E2</f>
        <v>BP</v>
      </c>
      <c r="F11" s="50" t="str">
        <f>F2</f>
        <v>FS</v>
      </c>
      <c r="G11" s="31" t="s">
        <v>23</v>
      </c>
      <c r="H11" s="51" t="s">
        <v>24</v>
      </c>
    </row>
    <row r="12" spans="1:8">
      <c r="A12" s="29" t="str">
        <f>A3</f>
        <v>Customer background (CB)</v>
      </c>
      <c r="B12" s="36">
        <f>B3/B$8</f>
        <v>6.4615384615384616E-2</v>
      </c>
      <c r="C12" s="52">
        <f>C3/C$8</f>
        <v>5.2044609665427517E-2</v>
      </c>
      <c r="D12" s="52">
        <f>D3/D$8</f>
        <v>0.2413793103448276</v>
      </c>
      <c r="E12" s="52">
        <f>E3/E$8</f>
        <v>0.26785714285714285</v>
      </c>
      <c r="F12" s="53">
        <f>F3/F$8</f>
        <v>5.7803468208092477E-2</v>
      </c>
      <c r="G12" s="25">
        <f>SUM(B12:F12)</f>
        <v>0.68369991569087507</v>
      </c>
      <c r="H12" s="54">
        <f>G12/5</f>
        <v>0.13673998313817501</v>
      </c>
    </row>
    <row r="13" spans="1:8">
      <c r="A13" s="29" t="str">
        <f>A4</f>
        <v>Payment record (PR)</v>
      </c>
      <c r="B13" s="55">
        <f t="shared" ref="B13:F16" si="0">B4/B$8</f>
        <v>0.32307692307692309</v>
      </c>
      <c r="C13" s="41">
        <f t="shared" si="0"/>
        <v>0.26022304832713755</v>
      </c>
      <c r="D13" s="41">
        <f t="shared" si="0"/>
        <v>0.2413793103448276</v>
      </c>
      <c r="E13" s="41">
        <f t="shared" si="0"/>
        <v>0.17857142857142858</v>
      </c>
      <c r="F13" s="56">
        <f t="shared" si="0"/>
        <v>0.26011560693641617</v>
      </c>
      <c r="G13" s="25">
        <f>SUM(B13:F13)</f>
        <v>1.2633663172567329</v>
      </c>
      <c r="H13" s="54">
        <f>G13/5</f>
        <v>0.25267326345134655</v>
      </c>
    </row>
    <row r="14" spans="1:8">
      <c r="A14" s="29" t="str">
        <f>A5</f>
        <v>Geographical location (GL)</v>
      </c>
      <c r="B14" s="55">
        <f t="shared" si="0"/>
        <v>9.2307692307692299E-3</v>
      </c>
      <c r="C14" s="41">
        <f t="shared" si="0"/>
        <v>3.717472118959108E-2</v>
      </c>
      <c r="D14" s="41">
        <f t="shared" si="0"/>
        <v>3.4482758620689655E-2</v>
      </c>
      <c r="E14" s="41">
        <f t="shared" si="0"/>
        <v>1.785714285714286E-2</v>
      </c>
      <c r="F14" s="56">
        <f t="shared" si="0"/>
        <v>5.7803468208092477E-2</v>
      </c>
      <c r="G14" s="25">
        <f>SUM(B14:F14)</f>
        <v>0.1565488601062853</v>
      </c>
      <c r="H14" s="54">
        <f>G14/5</f>
        <v>3.1309772021257058E-2</v>
      </c>
    </row>
    <row r="15" spans="1:8">
      <c r="A15" s="29" t="str">
        <f>A6</f>
        <v>Business potential (BP)</v>
      </c>
      <c r="B15" s="55">
        <f t="shared" si="0"/>
        <v>2.1538461538461538E-2</v>
      </c>
      <c r="C15" s="41">
        <f t="shared" si="0"/>
        <v>0.13011152416356878</v>
      </c>
      <c r="D15" s="41">
        <f t="shared" si="0"/>
        <v>0.17241379310344829</v>
      </c>
      <c r="E15" s="41">
        <f t="shared" si="0"/>
        <v>8.9285714285714288E-2</v>
      </c>
      <c r="F15" s="56">
        <f t="shared" si="0"/>
        <v>0.10404624277456648</v>
      </c>
      <c r="G15" s="25">
        <f>SUM(B15:F15)</f>
        <v>0.51739573586575938</v>
      </c>
      <c r="H15" s="54">
        <f>G15/5</f>
        <v>0.10347914717315188</v>
      </c>
    </row>
    <row r="16" spans="1:8" ht="12" thickBot="1">
      <c r="A16" s="29" t="str">
        <f>A7</f>
        <v>Financial soundness (FS)</v>
      </c>
      <c r="B16" s="57">
        <f t="shared" si="0"/>
        <v>0.58153846153846156</v>
      </c>
      <c r="C16" s="58">
        <f t="shared" si="0"/>
        <v>0.5204460966542751</v>
      </c>
      <c r="D16" s="58">
        <f t="shared" si="0"/>
        <v>0.31034482758620691</v>
      </c>
      <c r="E16" s="58">
        <f t="shared" si="0"/>
        <v>0.44642857142857145</v>
      </c>
      <c r="F16" s="59">
        <f t="shared" si="0"/>
        <v>0.52023121387283233</v>
      </c>
      <c r="G16" s="25">
        <f>SUM(B16:F16)</f>
        <v>2.3789891710803475</v>
      </c>
      <c r="H16" s="54">
        <f>G16/5</f>
        <v>0.47579783421606947</v>
      </c>
    </row>
    <row r="17" spans="1:8">
      <c r="A17" s="48" t="s">
        <v>21</v>
      </c>
      <c r="B17" s="49">
        <f>SUM(B12:B16)</f>
        <v>1</v>
      </c>
      <c r="C17" s="49">
        <f t="shared" ref="C17:H17" si="1">SUM(C12:C16)</f>
        <v>1</v>
      </c>
      <c r="D17" s="49">
        <f t="shared" si="1"/>
        <v>1</v>
      </c>
      <c r="E17" s="49">
        <f t="shared" si="1"/>
        <v>1</v>
      </c>
      <c r="F17" s="49">
        <f t="shared" si="1"/>
        <v>0.99999999999999989</v>
      </c>
      <c r="G17" s="25"/>
      <c r="H17" s="54">
        <f t="shared" si="1"/>
        <v>1</v>
      </c>
    </row>
    <row r="18" spans="1:8">
      <c r="A18" s="27"/>
      <c r="B18" s="27"/>
      <c r="C18" s="27"/>
      <c r="D18" s="27"/>
      <c r="E18" s="27"/>
      <c r="F18" s="27"/>
      <c r="G18" s="27"/>
      <c r="H18" s="27"/>
    </row>
    <row r="19" spans="1:8">
      <c r="A19" s="27"/>
      <c r="B19" s="27"/>
      <c r="C19" s="27"/>
      <c r="D19" s="27"/>
      <c r="E19" s="27"/>
      <c r="F19" s="27"/>
      <c r="G19" s="27"/>
      <c r="H19" s="27"/>
    </row>
    <row r="21" spans="1:8">
      <c r="A21" s="34" t="s">
        <v>25</v>
      </c>
      <c r="B21" s="60"/>
      <c r="C21" s="39"/>
      <c r="D21" s="61"/>
      <c r="E21" s="61"/>
      <c r="F21" s="61"/>
      <c r="G21" s="61"/>
      <c r="H21" s="61"/>
    </row>
    <row r="22" spans="1:8">
      <c r="A22" s="73"/>
      <c r="B22" s="63"/>
      <c r="C22" s="39"/>
      <c r="D22" s="61"/>
      <c r="E22" s="61"/>
      <c r="F22" s="61"/>
      <c r="G22" s="61"/>
      <c r="H22" s="61"/>
    </row>
    <row r="23" spans="1:8">
      <c r="A23" s="62"/>
      <c r="B23" s="129" t="s">
        <v>65</v>
      </c>
      <c r="C23" s="50" t="s">
        <v>67</v>
      </c>
      <c r="D23" s="152"/>
      <c r="E23" s="61"/>
      <c r="F23" s="61"/>
      <c r="G23" s="61"/>
      <c r="H23" s="61"/>
    </row>
    <row r="24" spans="1:8" ht="12" thickBot="1">
      <c r="A24" s="39"/>
      <c r="B24" s="50" t="s">
        <v>66</v>
      </c>
      <c r="C24" s="50" t="s">
        <v>66</v>
      </c>
      <c r="D24" s="64"/>
      <c r="E24" s="50" t="s">
        <v>26</v>
      </c>
      <c r="F24" s="65"/>
      <c r="G24" s="61"/>
      <c r="H24" s="61"/>
    </row>
    <row r="25" spans="1:8">
      <c r="A25" s="29" t="str">
        <f>'Assigning Weights'!A3</f>
        <v>Customer background (CB)</v>
      </c>
      <c r="B25" s="66">
        <v>1</v>
      </c>
      <c r="C25" s="246">
        <v>5</v>
      </c>
      <c r="D25" s="67"/>
      <c r="E25" s="66">
        <f>C25/(B25+C25)</f>
        <v>0.83333333333333337</v>
      </c>
      <c r="F25" s="68"/>
      <c r="G25" s="61"/>
      <c r="H25" s="61"/>
    </row>
    <row r="26" spans="1:8">
      <c r="A26" s="29" t="str">
        <f>'Assigning Weights'!A4</f>
        <v>Payment record (PR)</v>
      </c>
      <c r="B26" s="69">
        <v>1</v>
      </c>
      <c r="C26" s="247">
        <v>7</v>
      </c>
      <c r="D26" s="67"/>
      <c r="E26" s="69">
        <f>C26/(B26+C26)</f>
        <v>0.875</v>
      </c>
      <c r="F26" s="68"/>
      <c r="G26" s="61"/>
      <c r="H26" s="61"/>
    </row>
    <row r="27" spans="1:8">
      <c r="A27" s="29" t="str">
        <f>'Assigning Weights'!A5</f>
        <v>Geographical location (GL)</v>
      </c>
      <c r="B27" s="69">
        <v>1</v>
      </c>
      <c r="C27" s="247">
        <f>1/3</f>
        <v>0.33333333333333331</v>
      </c>
      <c r="D27" s="67"/>
      <c r="E27" s="69">
        <f>C27/(B27+C27)</f>
        <v>0.25</v>
      </c>
      <c r="F27" s="68"/>
      <c r="G27" s="61"/>
      <c r="H27" s="61"/>
    </row>
    <row r="28" spans="1:8">
      <c r="A28" s="29" t="str">
        <f>'Assigning Weights'!A6</f>
        <v>Business potential (BP)</v>
      </c>
      <c r="B28" s="69">
        <v>1</v>
      </c>
      <c r="C28" s="247">
        <v>3</v>
      </c>
      <c r="D28" s="67"/>
      <c r="E28" s="69">
        <f>C28/(B28+C28)</f>
        <v>0.75</v>
      </c>
      <c r="F28" s="68"/>
      <c r="G28" s="61"/>
      <c r="H28" s="61"/>
    </row>
    <row r="29" spans="1:8" ht="12" thickBot="1">
      <c r="A29" s="29" t="str">
        <f>'Assigning Weights'!A7</f>
        <v>Financial soundness (FS)</v>
      </c>
      <c r="B29" s="70">
        <v>1</v>
      </c>
      <c r="C29" s="248">
        <v>5</v>
      </c>
      <c r="D29" s="67"/>
      <c r="E29" s="70">
        <f>C29/(B29+C29)</f>
        <v>0.83333333333333337</v>
      </c>
      <c r="F29" s="68"/>
      <c r="G29" s="61"/>
      <c r="H29" s="61"/>
    </row>
    <row r="30" spans="1:8">
      <c r="A30" s="29"/>
      <c r="B30" s="32"/>
      <c r="C30" s="32"/>
      <c r="D30" s="61"/>
      <c r="E30" s="61"/>
      <c r="F30" s="61"/>
      <c r="G30" s="61"/>
      <c r="H30" s="61"/>
    </row>
    <row r="31" spans="1:8">
      <c r="A31" s="31" t="s">
        <v>11</v>
      </c>
      <c r="B31" s="31" t="s">
        <v>12</v>
      </c>
      <c r="C31" s="31" t="s">
        <v>13</v>
      </c>
      <c r="D31" s="61"/>
      <c r="E31" s="61"/>
      <c r="F31" s="61"/>
      <c r="G31" s="61"/>
      <c r="H31" s="61"/>
    </row>
    <row r="32" spans="1:8">
      <c r="A32" s="71" t="str">
        <f>'Assigning Weights'!A10</f>
        <v>Equal importance</v>
      </c>
      <c r="B32" s="24">
        <f>'Assigning Weights'!B10</f>
        <v>1</v>
      </c>
      <c r="C32" s="25">
        <f>'Assigning Weights'!C10</f>
        <v>1</v>
      </c>
      <c r="D32" s="61"/>
      <c r="E32" s="61"/>
      <c r="F32" s="61"/>
      <c r="G32" s="61"/>
      <c r="H32" s="61"/>
    </row>
    <row r="33" spans="1:8">
      <c r="A33" s="72" t="str">
        <f>'Assigning Weights'!A11</f>
        <v xml:space="preserve">   An intermediate value</v>
      </c>
      <c r="B33" s="24">
        <f>'Assigning Weights'!B11</f>
        <v>2</v>
      </c>
      <c r="C33" s="25">
        <f>'Assigning Weights'!C11</f>
        <v>0.5</v>
      </c>
      <c r="D33" s="61"/>
      <c r="E33" s="61"/>
      <c r="F33" s="61"/>
      <c r="G33" s="61"/>
      <c r="H33" s="61"/>
    </row>
    <row r="34" spans="1:8">
      <c r="A34" s="71" t="str">
        <f>'Assigning Weights'!A12</f>
        <v>Slightly favor one over the other</v>
      </c>
      <c r="B34" s="24">
        <f>'Assigning Weights'!B12</f>
        <v>3</v>
      </c>
      <c r="C34" s="25">
        <f>'Assigning Weights'!C12</f>
        <v>0.33333333333333331</v>
      </c>
      <c r="D34" s="61"/>
      <c r="E34" s="61"/>
      <c r="F34" s="61"/>
      <c r="G34" s="61"/>
      <c r="H34" s="61"/>
    </row>
    <row r="35" spans="1:8">
      <c r="A35" s="72" t="str">
        <f>'Assigning Weights'!A13</f>
        <v xml:space="preserve">   An intermediate value</v>
      </c>
      <c r="B35" s="24">
        <f>'Assigning Weights'!B13</f>
        <v>4</v>
      </c>
      <c r="C35" s="25">
        <f>'Assigning Weights'!C13</f>
        <v>0.25</v>
      </c>
      <c r="D35" s="61"/>
      <c r="E35" s="61"/>
      <c r="F35" s="61"/>
      <c r="G35" s="61"/>
      <c r="H35" s="61"/>
    </row>
    <row r="36" spans="1:8">
      <c r="A36" s="71" t="str">
        <f>'Assigning Weights'!A14</f>
        <v>Strong importance</v>
      </c>
      <c r="B36" s="24">
        <f>'Assigning Weights'!B14</f>
        <v>5</v>
      </c>
      <c r="C36" s="25">
        <f>'Assigning Weights'!C14</f>
        <v>0.2</v>
      </c>
      <c r="D36" s="61"/>
      <c r="E36" s="61"/>
      <c r="F36" s="61"/>
      <c r="G36" s="61"/>
      <c r="H36" s="61"/>
    </row>
    <row r="37" spans="1:8">
      <c r="A37" s="72" t="str">
        <f>'Assigning Weights'!A15</f>
        <v xml:space="preserve">   An intermediate value</v>
      </c>
      <c r="B37" s="24">
        <f>'Assigning Weights'!B15</f>
        <v>6</v>
      </c>
      <c r="C37" s="25">
        <f>'Assigning Weights'!C15</f>
        <v>0.16666666666666666</v>
      </c>
      <c r="D37" s="61"/>
      <c r="E37" s="61"/>
      <c r="F37" s="61"/>
      <c r="G37" s="61"/>
      <c r="H37" s="61"/>
    </row>
    <row r="38" spans="1:8">
      <c r="A38" s="71" t="str">
        <f>'Assigning Weights'!A16</f>
        <v>Very strong importance</v>
      </c>
      <c r="B38" s="24">
        <f>'Assigning Weights'!B16</f>
        <v>7</v>
      </c>
      <c r="C38" s="25">
        <f>'Assigning Weights'!C16</f>
        <v>0.14285714285714285</v>
      </c>
      <c r="D38" s="61"/>
      <c r="E38" s="61"/>
      <c r="F38" s="61"/>
      <c r="G38" s="61"/>
      <c r="H38" s="61"/>
    </row>
    <row r="39" spans="1:8">
      <c r="A39" s="72" t="str">
        <f>'Assigning Weights'!A17</f>
        <v xml:space="preserve">   An intermediate value</v>
      </c>
      <c r="B39" s="24">
        <f>'Assigning Weights'!B17</f>
        <v>8</v>
      </c>
      <c r="C39" s="25">
        <f>'Assigning Weights'!C17</f>
        <v>0.125</v>
      </c>
      <c r="D39" s="61"/>
      <c r="E39" s="61"/>
      <c r="F39" s="61"/>
      <c r="G39" s="61"/>
      <c r="H39" s="61"/>
    </row>
    <row r="40" spans="1:8">
      <c r="A40" s="71" t="str">
        <f>'Assigning Weights'!A18</f>
        <v>Absolute importance</v>
      </c>
      <c r="B40" s="24">
        <f>'Assigning Weights'!B18</f>
        <v>9</v>
      </c>
      <c r="C40" s="25">
        <f>'Assigning Weights'!C18</f>
        <v>0.1111111111111111</v>
      </c>
      <c r="D40" s="61"/>
      <c r="E40" s="61"/>
      <c r="F40" s="61"/>
      <c r="G40" s="61"/>
      <c r="H40" s="61"/>
    </row>
    <row r="41" spans="1:8">
      <c r="A41" s="61"/>
      <c r="B41" s="61"/>
      <c r="C41" s="61"/>
      <c r="D41" s="61"/>
      <c r="E41" s="61"/>
      <c r="F41" s="61"/>
      <c r="G41" s="61"/>
      <c r="H41" s="61"/>
    </row>
    <row r="42" spans="1:8">
      <c r="A42" s="61"/>
      <c r="B42" s="61"/>
      <c r="C42" s="61"/>
      <c r="D42" s="61"/>
      <c r="E42" s="61"/>
      <c r="F42" s="61"/>
      <c r="G42" s="61"/>
      <c r="H42" s="61"/>
    </row>
    <row r="43" spans="1:8">
      <c r="A43" s="27"/>
      <c r="B43" s="27"/>
      <c r="C43" s="27"/>
      <c r="D43" s="27"/>
      <c r="E43" s="27"/>
      <c r="F43" s="27"/>
      <c r="G43" s="27"/>
      <c r="H43" s="27"/>
    </row>
    <row r="44" spans="1:8">
      <c r="A44" s="27"/>
      <c r="B44" s="27"/>
      <c r="C44" s="27"/>
      <c r="D44" s="27"/>
      <c r="E44" s="27"/>
      <c r="F44" s="27"/>
      <c r="G44" s="27"/>
      <c r="H44" s="27"/>
    </row>
    <row r="45" spans="1:8">
      <c r="A45" s="27"/>
      <c r="B45" s="27"/>
      <c r="C45" s="27"/>
      <c r="D45" s="27"/>
      <c r="E45" s="27"/>
      <c r="F45" s="27"/>
      <c r="G45" s="27"/>
      <c r="H45" s="27"/>
    </row>
  </sheetData>
  <sheetProtection password="DA31" sheet="1" objects="1" scenarios="1"/>
  <printOptions horizontalCentered="1" headings="1" gridLines="1" gridLinesSet="0"/>
  <pageMargins left="0.75" right="0.75" top="1" bottom="1" header="0.5" footer="0.5"/>
  <headerFooter>
    <oddHeader>&amp;A</oddHeader>
    <oddFooter>Page &amp;P</oddFoot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H15" sqref="H15"/>
    </sheetView>
  </sheetViews>
  <sheetFormatPr baseColWidth="10" defaultColWidth="8.83203125" defaultRowHeight="11" x14ac:dyDescent="0"/>
  <cols>
    <col min="1" max="1" width="22.6640625" customWidth="1"/>
    <col min="7" max="7" width="5.6640625" customWidth="1"/>
  </cols>
  <sheetData>
    <row r="1" spans="1:9">
      <c r="A1" s="34" t="s">
        <v>27</v>
      </c>
      <c r="B1" s="39"/>
      <c r="C1" s="39"/>
      <c r="D1" s="39"/>
      <c r="E1" s="39"/>
      <c r="F1" s="39"/>
      <c r="G1" s="39"/>
      <c r="H1" s="39"/>
      <c r="I1" s="27"/>
    </row>
    <row r="2" spans="1:9">
      <c r="A2" s="73"/>
      <c r="B2" s="39"/>
      <c r="C2" s="29" t="s">
        <v>28</v>
      </c>
      <c r="D2" s="29"/>
      <c r="E2" s="39"/>
      <c r="F2" s="39"/>
      <c r="G2" s="39"/>
      <c r="H2" s="39"/>
      <c r="I2" s="27"/>
    </row>
    <row r="3" spans="1:9">
      <c r="A3" s="39"/>
      <c r="B3" s="50" t="s">
        <v>29</v>
      </c>
      <c r="C3" s="50" t="s">
        <v>30</v>
      </c>
      <c r="D3" s="50" t="s">
        <v>31</v>
      </c>
      <c r="E3" s="39"/>
      <c r="F3" s="39"/>
      <c r="G3" s="39"/>
      <c r="H3" s="39"/>
      <c r="I3" s="27"/>
    </row>
    <row r="4" spans="1:9">
      <c r="A4" s="39"/>
      <c r="B4" s="31" t="s">
        <v>32</v>
      </c>
      <c r="C4" s="31" t="s">
        <v>26</v>
      </c>
      <c r="D4" s="31" t="s">
        <v>33</v>
      </c>
      <c r="E4" s="39"/>
      <c r="F4" s="39"/>
      <c r="G4" s="39"/>
      <c r="H4" s="39"/>
      <c r="I4" s="27"/>
    </row>
    <row r="5" spans="1:9">
      <c r="A5" s="29" t="str">
        <f>'Assigning Weights'!A3</f>
        <v>Customer background (CB)</v>
      </c>
      <c r="B5" s="74">
        <f>'Priorities &amp; Attributes'!H12</f>
        <v>0.13673998313817501</v>
      </c>
      <c r="C5" s="75">
        <f>'Priorities &amp; Attributes'!E25</f>
        <v>0.83333333333333337</v>
      </c>
      <c r="D5" s="76">
        <f>B5*C5</f>
        <v>0.11394998594847917</v>
      </c>
      <c r="E5" s="77"/>
      <c r="F5" s="78" t="s">
        <v>34</v>
      </c>
      <c r="G5" s="153"/>
      <c r="H5" s="154"/>
      <c r="I5" s="27"/>
    </row>
    <row r="6" spans="1:9">
      <c r="A6" s="29" t="str">
        <f>'Assigning Weights'!A4</f>
        <v>Payment record (PR)</v>
      </c>
      <c r="B6" s="79">
        <f>'Priorities &amp; Attributes'!H13</f>
        <v>0.25267326345134655</v>
      </c>
      <c r="C6" s="80">
        <f>'Priorities &amp; Attributes'!E26</f>
        <v>0.875</v>
      </c>
      <c r="D6" s="81">
        <f>B6*C6</f>
        <v>0.22108910551992822</v>
      </c>
      <c r="E6" s="82" t="s">
        <v>35</v>
      </c>
      <c r="F6" s="83"/>
      <c r="G6" s="84"/>
      <c r="H6" s="249">
        <v>200000</v>
      </c>
      <c r="I6" s="27"/>
    </row>
    <row r="7" spans="1:9">
      <c r="A7" s="29" t="str">
        <f>'Assigning Weights'!A5</f>
        <v>Geographical location (GL)</v>
      </c>
      <c r="B7" s="79">
        <f>'Priorities &amp; Attributes'!H14</f>
        <v>3.1309772021257058E-2</v>
      </c>
      <c r="C7" s="80">
        <f>'Priorities &amp; Attributes'!E27</f>
        <v>0.25</v>
      </c>
      <c r="D7" s="81">
        <f>B7*C7</f>
        <v>7.8274430053142646E-3</v>
      </c>
      <c r="E7" s="85" t="s">
        <v>68</v>
      </c>
      <c r="F7" s="86"/>
      <c r="G7" s="87"/>
      <c r="H7" s="250">
        <v>0.05</v>
      </c>
      <c r="I7" s="27"/>
    </row>
    <row r="8" spans="1:9">
      <c r="A8" s="29" t="str">
        <f>'Assigning Weights'!A6</f>
        <v>Business potential (BP)</v>
      </c>
      <c r="B8" s="79">
        <f>'Priorities &amp; Attributes'!H15</f>
        <v>0.10347914717315188</v>
      </c>
      <c r="C8" s="80">
        <f>'Priorities &amp; Attributes'!E28</f>
        <v>0.75</v>
      </c>
      <c r="D8" s="81">
        <f>B8*C8</f>
        <v>7.7609360379863906E-2</v>
      </c>
      <c r="E8" s="39"/>
      <c r="F8" s="39"/>
      <c r="G8" s="39"/>
      <c r="H8" s="39"/>
      <c r="I8" s="27"/>
    </row>
    <row r="9" spans="1:9">
      <c r="A9" s="29" t="str">
        <f>'Assigning Weights'!A7</f>
        <v>Financial soundness (FS)</v>
      </c>
      <c r="B9" s="88">
        <f>'Priorities &amp; Attributes'!H16</f>
        <v>0.47579783421606947</v>
      </c>
      <c r="C9" s="89">
        <f>'Priorities &amp; Attributes'!E29</f>
        <v>0.83333333333333337</v>
      </c>
      <c r="D9" s="90">
        <f>B9*C9</f>
        <v>0.39649819518005791</v>
      </c>
      <c r="E9" s="39"/>
      <c r="F9" s="39"/>
      <c r="G9" s="39"/>
      <c r="H9" s="39"/>
      <c r="I9" s="27"/>
    </row>
    <row r="10" spans="1:9">
      <c r="A10" s="91" t="s">
        <v>36</v>
      </c>
      <c r="B10" s="92"/>
      <c r="C10" s="92"/>
      <c r="D10" s="155">
        <f>SUM(D5:D9)</f>
        <v>0.81697409003364341</v>
      </c>
      <c r="E10" s="39"/>
      <c r="F10" s="39"/>
      <c r="G10" s="39"/>
      <c r="H10" s="39"/>
      <c r="I10" s="27"/>
    </row>
    <row r="11" spans="1:9">
      <c r="A11" s="93" t="s">
        <v>37</v>
      </c>
      <c r="B11" s="94"/>
      <c r="C11" s="94"/>
      <c r="D11" s="95">
        <f>1-D10</f>
        <v>0.18302590996635659</v>
      </c>
      <c r="E11" s="39"/>
      <c r="F11" s="39"/>
      <c r="G11" s="39"/>
      <c r="H11" s="39"/>
      <c r="I11" s="27"/>
    </row>
    <row r="12" spans="1:9">
      <c r="A12" s="31" t="s">
        <v>38</v>
      </c>
      <c r="B12" s="39"/>
      <c r="C12" s="39"/>
      <c r="D12" s="39"/>
      <c r="E12" s="39"/>
      <c r="F12" s="39"/>
      <c r="G12" s="39"/>
      <c r="H12" s="39"/>
      <c r="I12" s="27"/>
    </row>
    <row r="13" spans="1:9">
      <c r="A13" s="156" t="s">
        <v>39</v>
      </c>
      <c r="B13" s="96">
        <f>D10</f>
        <v>0.81697409003364341</v>
      </c>
      <c r="C13" s="39"/>
      <c r="D13" s="39"/>
      <c r="E13" s="97"/>
      <c r="F13" s="39"/>
      <c r="G13" s="39"/>
      <c r="H13" s="39"/>
      <c r="I13" s="27"/>
    </row>
    <row r="14" spans="1:9">
      <c r="A14" s="156" t="s">
        <v>72</v>
      </c>
      <c r="B14" s="98">
        <f>$H$7</f>
        <v>0.05</v>
      </c>
      <c r="C14" s="39"/>
      <c r="D14" s="62"/>
      <c r="E14" s="63"/>
      <c r="F14" s="63"/>
      <c r="G14" s="99"/>
      <c r="H14" s="39"/>
      <c r="I14" s="27"/>
    </row>
    <row r="15" spans="1:9">
      <c r="A15" s="156" t="s">
        <v>73</v>
      </c>
      <c r="B15" s="100">
        <f>$H$6</f>
        <v>200000</v>
      </c>
      <c r="C15" s="39"/>
      <c r="D15" s="62"/>
      <c r="E15" s="63"/>
      <c r="F15" s="63"/>
      <c r="G15" s="101"/>
      <c r="H15" s="39"/>
      <c r="I15" s="27"/>
    </row>
    <row r="16" spans="1:9">
      <c r="A16" s="157" t="s">
        <v>71</v>
      </c>
      <c r="B16" s="102">
        <f>B13*B14*B15</f>
        <v>8169.7409003364346</v>
      </c>
      <c r="C16" s="39"/>
      <c r="D16" s="62"/>
      <c r="E16" s="63"/>
      <c r="F16" s="63"/>
      <c r="G16" s="103"/>
      <c r="H16" s="39"/>
      <c r="I16" s="27"/>
    </row>
    <row r="17" spans="1:9">
      <c r="A17" s="156" t="s">
        <v>40</v>
      </c>
      <c r="B17" s="96">
        <f>D11</f>
        <v>0.18302590996635659</v>
      </c>
      <c r="C17" s="39"/>
      <c r="D17" s="62"/>
      <c r="E17" s="63"/>
      <c r="F17" s="63"/>
      <c r="G17" s="104"/>
      <c r="H17" s="105"/>
      <c r="I17" s="27"/>
    </row>
    <row r="18" spans="1:9">
      <c r="A18" s="156" t="s">
        <v>69</v>
      </c>
      <c r="B18" s="106">
        <f>1-$H$7</f>
        <v>0.95</v>
      </c>
      <c r="C18" s="39"/>
      <c r="D18" s="62"/>
      <c r="E18" s="63"/>
      <c r="F18" s="63"/>
      <c r="G18" s="32"/>
      <c r="H18" s="39"/>
      <c r="I18" s="27"/>
    </row>
    <row r="19" spans="1:9">
      <c r="A19" s="156" t="s">
        <v>73</v>
      </c>
      <c r="B19" s="100">
        <f>$H$6</f>
        <v>200000</v>
      </c>
      <c r="C19" s="39"/>
      <c r="D19" s="62"/>
      <c r="E19" s="63"/>
      <c r="F19" s="63"/>
      <c r="G19" s="99"/>
      <c r="H19" s="39"/>
      <c r="I19" s="27"/>
    </row>
    <row r="20" spans="1:9">
      <c r="A20" s="157" t="s">
        <v>70</v>
      </c>
      <c r="B20" s="102">
        <f>B17*B18*B19</f>
        <v>34774.922893607749</v>
      </c>
      <c r="C20" s="39"/>
      <c r="D20" s="62"/>
      <c r="E20" s="63"/>
      <c r="F20" s="63"/>
      <c r="G20" s="101"/>
      <c r="H20" s="39"/>
      <c r="I20" s="27"/>
    </row>
    <row r="21" spans="1:9">
      <c r="A21" s="156" t="s">
        <v>41</v>
      </c>
      <c r="B21" s="137">
        <f>B16-B20</f>
        <v>-26605.181993271315</v>
      </c>
      <c r="C21" s="139" t="str">
        <f>IF(B21&lt;0,"Deny credit request for a line of credit equal to the expected sales.","Grant  credit request for a line of credit equal to the expected sales.")</f>
        <v>Deny credit request for a line of credit equal to the expected sales.</v>
      </c>
      <c r="D21" s="140"/>
      <c r="E21" s="141"/>
      <c r="F21" s="141"/>
      <c r="G21" s="142"/>
      <c r="H21" s="143"/>
      <c r="I21" s="138"/>
    </row>
    <row r="22" spans="1:9">
      <c r="A22" s="27"/>
      <c r="B22" s="27"/>
      <c r="C22" s="144" t="s">
        <v>63</v>
      </c>
      <c r="D22" s="145"/>
      <c r="E22" s="145"/>
      <c r="F22" s="145"/>
      <c r="G22" s="145"/>
      <c r="H22" s="146"/>
      <c r="I22" s="27"/>
    </row>
    <row r="23" spans="1:9">
      <c r="A23" s="27"/>
      <c r="B23" s="27"/>
      <c r="C23" s="27"/>
      <c r="D23" s="27"/>
      <c r="E23" s="27"/>
      <c r="F23" s="27"/>
      <c r="G23" s="27"/>
      <c r="H23" s="27"/>
      <c r="I23" s="27"/>
    </row>
  </sheetData>
  <sheetProtection password="DA31" sheet="1" objects="1" scenarios="1"/>
  <printOptions horizontalCentered="1" headings="1" gridLines="1" gridLinesSet="0"/>
  <pageMargins left="0.75" right="0.75" top="1" bottom="1" header="0.5" footer="0.5"/>
  <headerFooter>
    <oddHeader>&amp;A</oddHeader>
    <oddFooter>Page &amp;P</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abSelected="1" zoomScale="115" zoomScaleNormal="115" zoomScalePageLayoutView="115" workbookViewId="0">
      <selection activeCell="I43" sqref="I43"/>
    </sheetView>
  </sheetViews>
  <sheetFormatPr baseColWidth="10" defaultColWidth="8.83203125" defaultRowHeight="11" x14ac:dyDescent="0"/>
  <cols>
    <col min="1" max="1" width="36.6640625" style="1" customWidth="1"/>
    <col min="2" max="2" width="4.6640625" style="16" customWidth="1"/>
    <col min="3" max="4" width="10.6640625" customWidth="1"/>
    <col min="5" max="9" width="9.6640625" customWidth="1"/>
  </cols>
  <sheetData>
    <row r="1" spans="1:10">
      <c r="A1" s="34" t="s">
        <v>42</v>
      </c>
      <c r="B1" s="107"/>
      <c r="C1" s="147"/>
      <c r="D1" s="39"/>
      <c r="E1" s="39"/>
      <c r="F1" s="39"/>
      <c r="G1" s="39"/>
      <c r="H1" s="39"/>
      <c r="I1" s="3"/>
      <c r="J1" s="3"/>
    </row>
    <row r="2" spans="1:10">
      <c r="A2" s="32"/>
      <c r="B2" s="108"/>
      <c r="C2" s="31"/>
      <c r="D2" s="39"/>
      <c r="E2" s="31"/>
      <c r="F2" s="39"/>
      <c r="G2" s="109"/>
      <c r="H2" s="109"/>
      <c r="I2" s="8"/>
      <c r="J2" s="3"/>
    </row>
    <row r="3" spans="1:10">
      <c r="A3" s="201" t="s">
        <v>43</v>
      </c>
      <c r="B3" s="202"/>
      <c r="C3" s="203"/>
      <c r="D3" s="39"/>
      <c r="E3" s="31"/>
      <c r="F3" s="39"/>
      <c r="G3" s="109"/>
      <c r="H3" s="109"/>
      <c r="I3" s="8"/>
      <c r="J3" s="3"/>
    </row>
    <row r="4" spans="1:10">
      <c r="A4" s="204" t="s">
        <v>44</v>
      </c>
      <c r="B4" s="205"/>
      <c r="C4" s="206">
        <f>'Credit Decision'!H6</f>
        <v>200000</v>
      </c>
      <c r="D4" s="110"/>
      <c r="E4" s="104"/>
      <c r="F4" s="111"/>
      <c r="G4" s="110"/>
      <c r="H4" s="112"/>
      <c r="I4" s="10"/>
      <c r="J4" s="3"/>
    </row>
    <row r="5" spans="1:10">
      <c r="A5" s="204" t="s">
        <v>74</v>
      </c>
      <c r="B5" s="205"/>
      <c r="C5" s="207">
        <f>'Credit Decision'!H7</f>
        <v>0.05</v>
      </c>
      <c r="D5" s="110"/>
      <c r="E5" s="113"/>
      <c r="F5" s="111"/>
      <c r="G5" s="114"/>
      <c r="H5" s="110"/>
      <c r="I5" s="9"/>
      <c r="J5" s="3"/>
    </row>
    <row r="6" spans="1:10">
      <c r="A6" s="204" t="s">
        <v>45</v>
      </c>
      <c r="B6" s="205"/>
      <c r="C6" s="208">
        <f>C4*C5</f>
        <v>10000</v>
      </c>
      <c r="D6" s="110"/>
      <c r="E6" s="115"/>
      <c r="F6" s="111"/>
      <c r="G6" s="110"/>
      <c r="H6" s="116"/>
      <c r="I6" s="12"/>
      <c r="J6" s="3"/>
    </row>
    <row r="7" spans="1:10">
      <c r="A7" s="204" t="s">
        <v>85</v>
      </c>
      <c r="B7" s="205"/>
      <c r="C7" s="209">
        <f>'Credit Decision'!D10</f>
        <v>0.81697409003364341</v>
      </c>
      <c r="D7" s="110"/>
      <c r="E7" s="112"/>
      <c r="F7" s="117"/>
      <c r="G7" s="110"/>
      <c r="H7" s="115"/>
      <c r="I7" s="13"/>
      <c r="J7" s="3"/>
    </row>
    <row r="8" spans="1:10">
      <c r="A8" s="204" t="s">
        <v>46</v>
      </c>
      <c r="B8" s="210" t="s">
        <v>47</v>
      </c>
      <c r="C8" s="211">
        <f>C6*C7</f>
        <v>8169.7409003364337</v>
      </c>
      <c r="D8" s="110"/>
      <c r="E8" s="110"/>
      <c r="F8" s="111"/>
      <c r="G8" s="110"/>
      <c r="H8" s="113"/>
      <c r="I8" s="11"/>
      <c r="J8" s="3"/>
    </row>
    <row r="9" spans="1:10">
      <c r="A9" s="204"/>
      <c r="B9" s="205"/>
      <c r="C9" s="212"/>
      <c r="D9" s="110"/>
      <c r="E9" s="115"/>
      <c r="F9" s="111"/>
      <c r="G9" s="118"/>
      <c r="H9" s="116"/>
      <c r="I9" s="12"/>
      <c r="J9" s="3"/>
    </row>
    <row r="10" spans="1:10">
      <c r="A10" s="213" t="s">
        <v>48</v>
      </c>
      <c r="B10" s="205"/>
      <c r="C10" s="214"/>
      <c r="D10" s="110"/>
      <c r="E10" s="113"/>
      <c r="F10" s="111"/>
      <c r="G10" s="110"/>
      <c r="H10" s="116"/>
      <c r="I10" s="12"/>
      <c r="J10" s="3"/>
    </row>
    <row r="11" spans="1:10">
      <c r="A11" s="204" t="s">
        <v>44</v>
      </c>
      <c r="B11" s="205"/>
      <c r="C11" s="208">
        <f>C4</f>
        <v>200000</v>
      </c>
      <c r="D11" s="110"/>
      <c r="E11" s="115"/>
      <c r="F11" s="117"/>
      <c r="G11" s="110"/>
      <c r="H11" s="110"/>
      <c r="I11" s="9"/>
      <c r="J11" s="3"/>
    </row>
    <row r="12" spans="1:10">
      <c r="A12" s="204" t="s">
        <v>49</v>
      </c>
      <c r="B12" s="205"/>
      <c r="C12" s="207">
        <f>1-C5</f>
        <v>0.95</v>
      </c>
      <c r="D12" s="117"/>
      <c r="E12" s="115"/>
      <c r="F12" s="117"/>
      <c r="G12" s="110"/>
      <c r="H12" s="110"/>
      <c r="I12" s="9"/>
      <c r="J12" s="3"/>
    </row>
    <row r="13" spans="1:10">
      <c r="A13" s="204" t="s">
        <v>50</v>
      </c>
      <c r="B13" s="205"/>
      <c r="C13" s="208">
        <f>C11*C12</f>
        <v>190000</v>
      </c>
      <c r="D13" s="117"/>
      <c r="E13" s="115"/>
      <c r="F13" s="117"/>
      <c r="G13" s="110"/>
      <c r="H13" s="110"/>
      <c r="I13" s="9"/>
      <c r="J13" s="3"/>
    </row>
    <row r="14" spans="1:10">
      <c r="A14" s="204" t="s">
        <v>51</v>
      </c>
      <c r="B14" s="205"/>
      <c r="C14" s="215">
        <f>'Credit Decision'!D11</f>
        <v>0.18302590996635659</v>
      </c>
      <c r="D14" s="117"/>
      <c r="E14" s="115"/>
      <c r="F14" s="117"/>
      <c r="G14" s="110"/>
      <c r="H14" s="110"/>
      <c r="I14" s="9"/>
      <c r="J14" s="3"/>
    </row>
    <row r="15" spans="1:10">
      <c r="A15" s="216" t="s">
        <v>52</v>
      </c>
      <c r="B15" s="217" t="s">
        <v>53</v>
      </c>
      <c r="C15" s="218">
        <f>C13*C14</f>
        <v>34774.922893607756</v>
      </c>
      <c r="D15" s="32"/>
      <c r="E15" s="32"/>
      <c r="F15" s="39"/>
      <c r="G15" s="118"/>
      <c r="H15" s="104"/>
      <c r="I15" s="6"/>
      <c r="J15" s="3"/>
    </row>
    <row r="16" spans="1:10">
      <c r="A16" s="216"/>
      <c r="B16" s="202"/>
      <c r="C16" s="216"/>
      <c r="D16" s="32"/>
      <c r="E16" s="32"/>
      <c r="F16" s="39"/>
      <c r="G16" s="118"/>
      <c r="H16" s="104"/>
      <c r="I16" s="6"/>
      <c r="J16" s="3"/>
    </row>
    <row r="17" spans="1:10" ht="12" thickBot="1">
      <c r="A17" s="201" t="s">
        <v>54</v>
      </c>
      <c r="B17" s="217" t="s">
        <v>55</v>
      </c>
      <c r="C17" s="194">
        <f>C8-C15</f>
        <v>-26605.181993271322</v>
      </c>
      <c r="D17" s="103"/>
      <c r="E17" s="103"/>
      <c r="F17" s="103"/>
      <c r="G17" s="103"/>
      <c r="H17" s="103"/>
      <c r="I17" s="5"/>
      <c r="J17" s="3"/>
    </row>
    <row r="18" spans="1:10" ht="12" thickTop="1">
      <c r="A18" s="32"/>
      <c r="B18" s="108"/>
      <c r="C18" s="120"/>
      <c r="D18" s="103"/>
      <c r="E18" s="103"/>
      <c r="F18" s="103"/>
      <c r="G18" s="103"/>
      <c r="H18" s="103"/>
      <c r="I18" s="5"/>
      <c r="J18" s="3"/>
    </row>
    <row r="19" spans="1:10">
      <c r="A19" s="125" t="s">
        <v>86</v>
      </c>
      <c r="B19" s="122"/>
      <c r="C19" s="123"/>
      <c r="D19" s="124"/>
      <c r="E19" s="103"/>
      <c r="F19" s="103"/>
      <c r="G19" s="103"/>
      <c r="H19" s="103"/>
      <c r="I19" s="5"/>
      <c r="J19" s="3"/>
    </row>
    <row r="20" spans="1:10">
      <c r="A20" s="121"/>
      <c r="B20" s="122"/>
      <c r="C20" s="123"/>
      <c r="D20" s="124"/>
      <c r="E20" s="103"/>
      <c r="F20" s="103"/>
      <c r="G20" s="103"/>
      <c r="H20" s="103"/>
      <c r="I20" s="5"/>
      <c r="J20" s="3"/>
    </row>
    <row r="21" spans="1:10">
      <c r="A21" s="125"/>
      <c r="B21" s="122"/>
      <c r="C21" s="220"/>
      <c r="D21" s="126"/>
      <c r="E21" s="219" t="s">
        <v>87</v>
      </c>
      <c r="F21" s="127"/>
      <c r="G21" s="127"/>
      <c r="H21" s="103"/>
      <c r="I21" s="5"/>
      <c r="J21" s="3"/>
    </row>
    <row r="22" spans="1:10">
      <c r="A22" s="128"/>
      <c r="B22" s="107"/>
      <c r="C22" s="221">
        <v>0</v>
      </c>
      <c r="D22" s="222">
        <f>'Credit Decision'!H7*(1/4)</f>
        <v>1.2500000000000001E-2</v>
      </c>
      <c r="E22" s="222">
        <f>'Credit Decision'!H7*(2/4)</f>
        <v>2.5000000000000001E-2</v>
      </c>
      <c r="F22" s="222">
        <f>'Credit Decision'!H7*(3/4)</f>
        <v>3.7500000000000006E-2</v>
      </c>
      <c r="G22" s="223">
        <f>'Credit Decision'!H7*(4/4)</f>
        <v>0.05</v>
      </c>
      <c r="H22" s="103"/>
      <c r="I22" s="5"/>
      <c r="J22" s="3"/>
    </row>
    <row r="23" spans="1:10">
      <c r="A23" s="232" t="s">
        <v>79</v>
      </c>
      <c r="B23" s="129"/>
      <c r="C23" s="233">
        <f>'Credit Decision'!$H$6</f>
        <v>200000</v>
      </c>
      <c r="D23" s="234">
        <f>'Credit Decision'!$H$6</f>
        <v>200000</v>
      </c>
      <c r="E23" s="234">
        <f>'Credit Decision'!$H$6</f>
        <v>200000</v>
      </c>
      <c r="F23" s="234">
        <f>'Credit Decision'!$H$6</f>
        <v>200000</v>
      </c>
      <c r="G23" s="235">
        <f>'Credit Decision'!$H$6</f>
        <v>200000</v>
      </c>
      <c r="H23" s="104"/>
      <c r="I23" s="6"/>
      <c r="J23" s="3"/>
    </row>
    <row r="24" spans="1:10">
      <c r="A24" s="224" t="s">
        <v>83</v>
      </c>
      <c r="B24" s="119"/>
      <c r="C24" s="225">
        <f>IF('Credit Decision'!H6*(C22-'Credit Decision'!H7*'Credit Decision'!D10+(1-'Credit Decision'!H7)*'Credit Decision'!D11)/((1-'Credit Decision'!H7+C22)*'Credit Decision'!D11)&lt;0,0,'Credit Decision'!H6*(C22-'Credit Decision'!H7*'Credit Decision'!D10+(1-'Credit Decision'!H7)*'Credit Decision'!D11)/((1-'Credit Decision'!H7+C22)*'Credit Decision'!D11))</f>
        <v>153013.60738983448</v>
      </c>
      <c r="D24" s="226">
        <f>IF('Credit Decision'!H6*(D22-'Credit Decision'!H7*'Credit Decision'!D10+(1-'Credit Decision'!H7)*'Credit Decision'!D11)/((1-'Credit Decision'!H7+D22)*'Credit Decision'!D11)&lt;0,0,'Credit Decision'!H6*(D22-'Credit Decision'!H7*'Credit Decision'!D10+(1-'Credit Decision'!H7)*'Credit Decision'!D11)/((1-'Credit Decision'!H7+D22)*'Credit Decision'!D11))</f>
        <v>165217.86521065672</v>
      </c>
      <c r="E24" s="226">
        <f>IF('Credit Decision'!H6*(E22-'Credit Decision'!H7*'Credit Decision'!D10+(1-'Credit Decision'!H7)*'Credit Decision'!D11)/((1-'Credit Decision'!H7+E22)*'Credit Decision'!D11)&lt;0,0,'Credit Decision'!H6*(E22-'Credit Decision'!H7*'Credit Decision'!D10+(1-'Credit Decision'!H7)*'Credit Decision'!D11)/((1-'Credit Decision'!H7+E22)*'Credit Decision'!D11))</f>
        <v>177109.19334376551</v>
      </c>
      <c r="F24" s="226">
        <f>IF('Credit Decision'!H6*(F22-'Credit Decision'!H7*'Credit Decision'!D10+(1-'Credit Decision'!H7)*'Credit Decision'!D11)/((1-'Credit Decision'!H7+F22)*'Credit Decision'!D11)&lt;0,0,'Credit Decision'!H6*(F22-'Credit Decision'!H7*'Credit Decision'!D10+(1-'Credit Decision'!H7)*'Credit Decision'!D11)/((1-'Credit Decision'!H7+F22)*'Credit Decision'!D11))</f>
        <v>188699.47519502349</v>
      </c>
      <c r="G24" s="227">
        <f>IF('Credit Decision'!H6*(G22-'Credit Decision'!H7*'Credit Decision'!D10+(1-'Credit Decision'!H7)*'Credit Decision'!D11)/((1-'Credit Decision'!H7+G22)*'Credit Decision'!D11)&lt;0,0,'Credit Decision'!H6*(G22-'Credit Decision'!H7*'Credit Decision'!D10+(1-'Credit Decision'!H7)*'Credit Decision'!D11)/((1-'Credit Decision'!H7+G22)*'Credit Decision'!D11))</f>
        <v>200000</v>
      </c>
      <c r="H24" s="116"/>
      <c r="I24" s="6"/>
      <c r="J24" s="3"/>
    </row>
    <row r="25" spans="1:10">
      <c r="A25" s="238" t="s">
        <v>82</v>
      </c>
      <c r="B25" s="129"/>
      <c r="C25" s="239">
        <f>'Credit Decision'!H6-C24</f>
        <v>46986.392610165523</v>
      </c>
      <c r="D25" s="240">
        <f>'Credit Decision'!H6-D24</f>
        <v>34782.134789343283</v>
      </c>
      <c r="E25" s="240">
        <f>'Credit Decision'!H6-E24</f>
        <v>22890.80665623449</v>
      </c>
      <c r="F25" s="240">
        <f>'Credit Decision'!H6-F24</f>
        <v>11300.524804976507</v>
      </c>
      <c r="G25" s="241">
        <f>'Credit Decision'!H6-G24</f>
        <v>0</v>
      </c>
      <c r="H25" s="104"/>
      <c r="I25" s="6"/>
      <c r="J25" s="3"/>
    </row>
    <row r="26" spans="1:10">
      <c r="A26" s="159"/>
      <c r="C26" s="228"/>
      <c r="D26" s="229"/>
      <c r="E26" s="229"/>
      <c r="F26" s="229"/>
      <c r="G26" s="230"/>
      <c r="I26" s="12"/>
      <c r="J26" s="3"/>
    </row>
    <row r="27" spans="1:10">
      <c r="A27" s="216" t="s">
        <v>76</v>
      </c>
      <c r="B27" s="217" t="s">
        <v>56</v>
      </c>
      <c r="C27" s="187">
        <f>C24*(1-'Credit Decision'!$H$7)</f>
        <v>145362.92702034276</v>
      </c>
      <c r="D27" s="188">
        <f>D24*(1-'Credit Decision'!$H$7)</f>
        <v>156956.97195012387</v>
      </c>
      <c r="E27" s="188">
        <f>E24*(1-'Credit Decision'!$H$7)</f>
        <v>168253.73367657722</v>
      </c>
      <c r="F27" s="188">
        <f>F24*(1-'Credit Decision'!$H$7)</f>
        <v>179264.50143527231</v>
      </c>
      <c r="G27" s="189">
        <f>G24*(1-'Credit Decision'!$H$7)</f>
        <v>190000</v>
      </c>
      <c r="H27" s="110"/>
      <c r="I27" s="9"/>
      <c r="J27" s="3"/>
    </row>
    <row r="28" spans="1:10">
      <c r="A28" s="160" t="s">
        <v>75</v>
      </c>
      <c r="B28" s="231"/>
      <c r="C28" s="168"/>
      <c r="D28" s="169"/>
      <c r="E28" s="169"/>
      <c r="F28" s="169"/>
      <c r="G28" s="170"/>
      <c r="H28" s="110"/>
      <c r="I28" s="9"/>
      <c r="J28" s="3"/>
    </row>
    <row r="29" spans="1:10">
      <c r="A29" s="160" t="s">
        <v>80</v>
      </c>
      <c r="B29" s="217" t="s">
        <v>57</v>
      </c>
      <c r="C29" s="171">
        <v>0</v>
      </c>
      <c r="D29" s="172">
        <f>'Credit Decision'!H7*(1/4)/(1-'Credit Decision'!H7)</f>
        <v>1.3157894736842106E-2</v>
      </c>
      <c r="E29" s="172">
        <f>'Credit Decision'!H7*(2/4)/(1-'Credit Decision'!H7)</f>
        <v>2.6315789473684213E-2</v>
      </c>
      <c r="F29" s="172">
        <f>'Credit Decision'!H7*(3/4)/(1-'Credit Decision'!H7)</f>
        <v>3.9473684210526321E-2</v>
      </c>
      <c r="G29" s="173">
        <f>'Credit Decision'!H7*(4/4)/(1-'Credit Decision'!H7)</f>
        <v>5.2631578947368425E-2</v>
      </c>
      <c r="H29" s="104"/>
      <c r="I29" s="6"/>
      <c r="J29" s="3"/>
    </row>
    <row r="30" spans="1:10">
      <c r="A30" s="161" t="s">
        <v>84</v>
      </c>
      <c r="B30" s="217" t="s">
        <v>58</v>
      </c>
      <c r="C30" s="174">
        <f>C27*C29</f>
        <v>0</v>
      </c>
      <c r="D30" s="175">
        <f>D27*D29</f>
        <v>2065.2233151332089</v>
      </c>
      <c r="E30" s="175">
        <f>E27*E29</f>
        <v>4427.7298335941377</v>
      </c>
      <c r="F30" s="175">
        <f>F27*F29</f>
        <v>7076.2303198133814</v>
      </c>
      <c r="G30" s="176">
        <f>G27*G29</f>
        <v>10000</v>
      </c>
      <c r="H30" s="39"/>
      <c r="I30" s="3"/>
      <c r="J30" s="3"/>
    </row>
    <row r="31" spans="1:10">
      <c r="A31" s="162" t="s">
        <v>88</v>
      </c>
      <c r="B31" s="130"/>
      <c r="C31" s="174"/>
      <c r="D31" s="177"/>
      <c r="E31" s="178"/>
      <c r="F31" s="179"/>
      <c r="G31" s="180"/>
      <c r="H31" s="39"/>
      <c r="I31" s="3"/>
      <c r="J31" s="3"/>
    </row>
    <row r="32" spans="1:10">
      <c r="A32" s="163" t="s">
        <v>78</v>
      </c>
      <c r="B32" s="131"/>
      <c r="C32" s="181">
        <f>-C25*$C$12</f>
        <v>-44637.072979657249</v>
      </c>
      <c r="D32" s="182">
        <f>-D25*$C$12</f>
        <v>-33043.02804987612</v>
      </c>
      <c r="E32" s="182">
        <f>-E25*$C$12</f>
        <v>-21746.266323422766</v>
      </c>
      <c r="F32" s="182">
        <f>-F25*$C$12</f>
        <v>-10735.498564727681</v>
      </c>
      <c r="G32" s="183">
        <f>-G25*$C$12</f>
        <v>0</v>
      </c>
      <c r="H32" s="132"/>
      <c r="I32" s="14"/>
      <c r="J32" s="3"/>
    </row>
    <row r="33" spans="1:10">
      <c r="A33" s="164" t="s">
        <v>59</v>
      </c>
      <c r="B33" s="131"/>
      <c r="C33" s="174">
        <f>C30+C32</f>
        <v>-44637.072979657249</v>
      </c>
      <c r="D33" s="175">
        <f>D30+D32</f>
        <v>-30977.804734742913</v>
      </c>
      <c r="E33" s="175">
        <f>E30+E32</f>
        <v>-17318.536489828628</v>
      </c>
      <c r="F33" s="175">
        <f>F30+F32</f>
        <v>-3659.2682449142994</v>
      </c>
      <c r="G33" s="176">
        <f>G30+G32</f>
        <v>10000</v>
      </c>
      <c r="H33" s="133"/>
      <c r="I33" s="15"/>
      <c r="J33" s="3"/>
    </row>
    <row r="34" spans="1:10">
      <c r="A34" s="165" t="s">
        <v>77</v>
      </c>
      <c r="B34" s="131"/>
      <c r="C34" s="184">
        <f>'Credit Decision'!D11</f>
        <v>0.18302590996635659</v>
      </c>
      <c r="D34" s="185">
        <f>'Credit Decision'!D11</f>
        <v>0.18302590996635659</v>
      </c>
      <c r="E34" s="185">
        <f>'Credit Decision'!D11</f>
        <v>0.18302590996635659</v>
      </c>
      <c r="F34" s="185">
        <f>'Credit Decision'!D11</f>
        <v>0.18302590996635659</v>
      </c>
      <c r="G34" s="186">
        <f>'Credit Decision'!D11</f>
        <v>0.18302590996635659</v>
      </c>
      <c r="H34" s="133"/>
      <c r="I34" s="15"/>
      <c r="J34" s="3"/>
    </row>
    <row r="35" spans="1:10">
      <c r="A35" s="165" t="s">
        <v>60</v>
      </c>
      <c r="B35" s="108"/>
      <c r="C35" s="187">
        <f>C33*C34</f>
        <v>-8169.7409003364364</v>
      </c>
      <c r="D35" s="188">
        <f>D33*D34</f>
        <v>-5669.740900336431</v>
      </c>
      <c r="E35" s="188">
        <f>E33*E34</f>
        <v>-3169.740900336436</v>
      </c>
      <c r="F35" s="188">
        <f>F33*F34</f>
        <v>-669.74090033643222</v>
      </c>
      <c r="G35" s="189">
        <f>G33*G34</f>
        <v>1830.2590996635658</v>
      </c>
      <c r="H35" s="134"/>
      <c r="I35" s="7"/>
    </row>
    <row r="36" spans="1:10">
      <c r="A36" s="165" t="s">
        <v>81</v>
      </c>
      <c r="B36" s="135"/>
      <c r="C36" s="190">
        <f>$C$8</f>
        <v>8169.7409003364337</v>
      </c>
      <c r="D36" s="191">
        <f>$C$8</f>
        <v>8169.7409003364337</v>
      </c>
      <c r="E36" s="191">
        <f>$C$8</f>
        <v>8169.7409003364337</v>
      </c>
      <c r="F36" s="191">
        <f>$C$8</f>
        <v>8169.7409003364337</v>
      </c>
      <c r="G36" s="192">
        <f>$C$8</f>
        <v>8169.7409003364337</v>
      </c>
      <c r="H36" s="27"/>
    </row>
    <row r="37" spans="1:10" ht="12" thickBot="1">
      <c r="A37" s="166" t="s">
        <v>61</v>
      </c>
      <c r="B37" s="108"/>
      <c r="C37" s="193">
        <f>$C$8+C35</f>
        <v>0</v>
      </c>
      <c r="D37" s="194">
        <f>$C$8+D35</f>
        <v>2500.0000000000027</v>
      </c>
      <c r="E37" s="194">
        <f>$C$8+E35</f>
        <v>4999.9999999999982</v>
      </c>
      <c r="F37" s="194">
        <f>$C$8+F35</f>
        <v>7500.0000000000018</v>
      </c>
      <c r="G37" s="195">
        <f>$C$8+G35</f>
        <v>10000</v>
      </c>
      <c r="H37" s="27"/>
    </row>
    <row r="38" spans="1:10" ht="12" thickTop="1">
      <c r="A38" s="167"/>
      <c r="B38" s="136"/>
      <c r="C38" s="167"/>
      <c r="D38" s="167"/>
      <c r="E38" s="167"/>
      <c r="F38" s="167"/>
      <c r="G38" s="167"/>
      <c r="H38" s="27"/>
    </row>
    <row r="39" spans="1:10">
      <c r="A39" s="166" t="s">
        <v>62</v>
      </c>
      <c r="B39" s="108"/>
      <c r="C39" s="196">
        <f>C37/'Credit Decision'!$H$6</f>
        <v>0</v>
      </c>
      <c r="D39" s="197">
        <f>D37/'Credit Decision'!$H$6</f>
        <v>1.2500000000000013E-2</v>
      </c>
      <c r="E39" s="197">
        <f>E37/'Credit Decision'!$H$6</f>
        <v>2.4999999999999991E-2</v>
      </c>
      <c r="F39" s="197">
        <f>F37/'Credit Decision'!$H$6</f>
        <v>3.7500000000000012E-2</v>
      </c>
      <c r="G39" s="198">
        <f>G37/'Credit Decision'!$H$6</f>
        <v>0.05</v>
      </c>
      <c r="H39" s="27"/>
    </row>
    <row r="40" spans="1:10">
      <c r="A40" s="27"/>
      <c r="B40" s="136"/>
      <c r="C40" s="27"/>
      <c r="D40" s="27"/>
      <c r="E40" s="27"/>
      <c r="F40" s="27"/>
      <c r="G40" s="27"/>
      <c r="H40" s="27"/>
    </row>
    <row r="41" spans="1:10">
      <c r="A41" s="27"/>
      <c r="B41" s="136"/>
      <c r="C41" s="27"/>
      <c r="D41" s="27"/>
      <c r="E41" s="27"/>
      <c r="F41" s="27"/>
      <c r="G41" s="27"/>
      <c r="H41" s="27"/>
    </row>
    <row r="42" spans="1:10">
      <c r="A42" s="27"/>
      <c r="B42" s="136"/>
      <c r="C42" s="27"/>
      <c r="D42" s="27"/>
      <c r="E42" s="27"/>
      <c r="F42" s="27"/>
      <c r="G42" s="27"/>
      <c r="H42" s="27"/>
    </row>
    <row r="43" spans="1:10">
      <c r="A43" s="27"/>
      <c r="B43" s="136"/>
      <c r="C43" s="27"/>
      <c r="D43" s="27"/>
      <c r="E43" s="27"/>
      <c r="F43" s="27"/>
      <c r="G43" s="27"/>
      <c r="H43" s="27"/>
    </row>
    <row r="44" spans="1:10">
      <c r="A44" s="27"/>
      <c r="B44" s="136"/>
      <c r="C44" s="27"/>
      <c r="D44" s="27"/>
      <c r="E44" s="27"/>
      <c r="F44" s="27"/>
      <c r="G44" s="27"/>
      <c r="H44" s="27"/>
    </row>
    <row r="45" spans="1:10">
      <c r="C45" s="158"/>
      <c r="D45" s="158"/>
      <c r="E45" s="158"/>
      <c r="F45" s="158"/>
      <c r="G45" s="158"/>
    </row>
    <row r="46" spans="1:10">
      <c r="C46" s="199"/>
      <c r="D46" s="199"/>
      <c r="E46" s="199"/>
      <c r="F46" s="199"/>
      <c r="G46" s="199"/>
    </row>
    <row r="47" spans="1:10">
      <c r="C47" s="158"/>
      <c r="D47" s="158"/>
      <c r="E47" s="158"/>
      <c r="F47" s="158"/>
      <c r="G47" s="158"/>
    </row>
    <row r="48" spans="1:10">
      <c r="C48" s="200"/>
      <c r="D48" s="200"/>
      <c r="E48" s="200"/>
      <c r="F48" s="200"/>
      <c r="G48" s="200"/>
    </row>
    <row r="49" spans="3:7">
      <c r="C49" s="199"/>
      <c r="D49" s="199"/>
      <c r="E49" s="199"/>
      <c r="F49" s="199"/>
      <c r="G49" s="199"/>
    </row>
  </sheetData>
  <sheetProtection password="DA31" sheet="1" objects="1" scenarios="1"/>
  <printOptions horizontalCentered="1" headings="1" gridLines="1" gridLinesSet="0"/>
  <pageMargins left="0.75" right="0.75" top="1" bottom="1" header="0.5" footer="0.5"/>
  <headerFooter>
    <oddHeader>&amp;A</oddHeader>
    <oddFooter>Page &amp;P</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Assigning Weights</vt:lpstr>
      <vt:lpstr>Priorities &amp; Attributes</vt:lpstr>
      <vt:lpstr>Credit Decision</vt:lpstr>
      <vt:lpstr>Credit Line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Credit Line</dc:title>
  <dc:creator>Finance Department</dc:creator>
  <cp:lastModifiedBy>Laurel Yan</cp:lastModifiedBy>
  <cp:lastPrinted>1999-04-02T15:14:17Z</cp:lastPrinted>
  <dcterms:created xsi:type="dcterms:W3CDTF">1999-04-06T19:56:47Z</dcterms:created>
  <dcterms:modified xsi:type="dcterms:W3CDTF">2014-05-06T07:27:56Z</dcterms:modified>
</cp:coreProperties>
</file>